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FC2C45DB-463B-4603-929B-C3AAD89381EB}" xr6:coauthVersionLast="40" xr6:coauthVersionMax="40" xr10:uidLastSave="{00000000-0000-0000-0000-000000000000}"/>
  <bookViews>
    <workbookView xWindow="0" yWindow="0" windowWidth="25200" windowHeight="11775" xr2:uid="{86B60501-8247-4458-9BE3-344B67F9C3BA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E43" i="1"/>
  <c r="F43" i="1" s="1"/>
  <c r="D43" i="1"/>
  <c r="C43" i="1"/>
  <c r="B43" i="1"/>
  <c r="D41" i="1"/>
  <c r="C41" i="1"/>
  <c r="B41" i="1"/>
  <c r="E41" i="1" s="1"/>
  <c r="F41" i="1" s="1"/>
  <c r="D39" i="1"/>
  <c r="C39" i="1"/>
  <c r="B39" i="1"/>
  <c r="E39" i="1" s="1"/>
  <c r="F39" i="1" s="1"/>
  <c r="D37" i="1"/>
  <c r="C37" i="1"/>
  <c r="E37" i="1" s="1"/>
  <c r="F37" i="1" s="1"/>
  <c r="B37" i="1"/>
  <c r="E35" i="1"/>
  <c r="F35" i="1" s="1"/>
  <c r="D35" i="1"/>
  <c r="C35" i="1"/>
  <c r="B35" i="1"/>
  <c r="D33" i="1"/>
  <c r="C33" i="1"/>
  <c r="B33" i="1"/>
  <c r="B27" i="1" s="1"/>
  <c r="D31" i="1"/>
  <c r="C31" i="1"/>
  <c r="B31" i="1"/>
  <c r="E31" i="1" s="1"/>
  <c r="F31" i="1" s="1"/>
  <c r="D29" i="1"/>
  <c r="D27" i="1" s="1"/>
  <c r="C29" i="1"/>
  <c r="C27" i="1" s="1"/>
  <c r="B29" i="1"/>
  <c r="D24" i="1"/>
  <c r="C24" i="1"/>
  <c r="B24" i="1"/>
  <c r="E24" i="1" s="1"/>
  <c r="F24" i="1" s="1"/>
  <c r="B22" i="1"/>
  <c r="E22" i="1" s="1"/>
  <c r="F22" i="1" s="1"/>
  <c r="D20" i="1"/>
  <c r="C20" i="1"/>
  <c r="B20" i="1"/>
  <c r="E20" i="1" s="1"/>
  <c r="F20" i="1" s="1"/>
  <c r="D18" i="1"/>
  <c r="C18" i="1"/>
  <c r="B18" i="1"/>
  <c r="E18" i="1" s="1"/>
  <c r="F18" i="1" s="1"/>
  <c r="D16" i="1"/>
  <c r="E16" i="1" s="1"/>
  <c r="F16" i="1" s="1"/>
  <c r="C16" i="1"/>
  <c r="B16" i="1"/>
  <c r="E14" i="1"/>
  <c r="F14" i="1" s="1"/>
  <c r="D14" i="1"/>
  <c r="C14" i="1"/>
  <c r="B14" i="1"/>
  <c r="D12" i="1"/>
  <c r="C12" i="1"/>
  <c r="B12" i="1"/>
  <c r="E12" i="1" s="1"/>
  <c r="C10" i="1"/>
  <c r="C8" i="1" s="1"/>
  <c r="A4" i="1"/>
  <c r="E10" i="1" l="1"/>
  <c r="F12" i="1"/>
  <c r="F10" i="1" s="1"/>
  <c r="B10" i="1"/>
  <c r="B8" i="1" s="1"/>
  <c r="E33" i="1"/>
  <c r="F33" i="1" s="1"/>
  <c r="D10" i="1"/>
  <c r="D8" i="1" s="1"/>
  <c r="E29" i="1"/>
  <c r="F29" i="1" l="1"/>
  <c r="F27" i="1" s="1"/>
  <c r="E27" i="1"/>
  <c r="E8" i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<sst xmlns="http://schemas.openxmlformats.org/spreadsheetml/2006/main" count="30" uniqueCount="30">
  <si>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</si>
  <si>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Y FIDEICOMISOS NO EMPRESARIALES Y NO FINANCIEROS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</si>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</sst>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7" fillId="0" borderId="0" xfId="1" applyFont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11" fillId="0" borderId="0" xfId="1" applyFont="1" applyFill="1"/>
    <xf numFmtId="0" fontId="0" fillId="0" borderId="0" xfId="0" applyFill="1"/>
    <xf numFmtId="0" fontId="0" fillId="0" borderId="0" xfId="0" applyFill="1" applyBorder="1"/>
    <xf numFmtId="0" fontId="2" fillId="0" borderId="0" xfId="1" applyFill="1" applyBorder="1" applyAlignment="1">
      <alignment horizontal="right"/>
    </xf>
    <xf numFmtId="166" fontId="12" fillId="0" borderId="0" xfId="3" applyNumberFormat="1" applyFill="1" applyBorder="1" applyAlignment="1">
      <alignment horizontal="center"/>
    </xf>
    <xf numFmtId="0" fontId="2" fillId="0" borderId="0" xfId="1" applyBorder="1"/>
    <xf numFmtId="0" fontId="2" fillId="0" borderId="0" xfId="1" applyBorder="1" applyAlignment="1">
      <alignment horizontal="right"/>
    </xf>
    <xf numFmtId="0" fontId="13" fillId="0" borderId="0" xfId="1" applyFont="1" applyBorder="1" applyAlignment="1">
      <alignment horizontal="right"/>
    </xf>
  </cellXfs>
  <cellStyles count="4">
    <cellStyle name="Normal" xfId="0" builtinId="0"/>
    <cellStyle name="Normal 17" xfId="3" xr:uid="{ACC3445E-B728-481F-A626-75527B3D658B}"/>
    <cellStyle name="Normal 2 2" xfId="1" xr:uid="{1ED2F12F-C478-4735-A1C3-9FBFEEBD47CF}"/>
    <cellStyle name="Normal 3 2 2 2 3" xfId="2" xr:uid="{6BDEE94D-0685-4BEF-B9BC-BED14573E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1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3720323883</v>
          </cell>
        </row>
        <row r="17">
          <cell r="C17">
            <v>1342477246</v>
          </cell>
        </row>
        <row r="20">
          <cell r="C20">
            <v>10000</v>
          </cell>
        </row>
        <row r="23">
          <cell r="C23">
            <v>5888645</v>
          </cell>
        </row>
        <row r="26">
          <cell r="C26">
            <v>19412291</v>
          </cell>
        </row>
        <row r="29">
          <cell r="C29">
            <v>0</v>
          </cell>
        </row>
        <row r="32">
          <cell r="C32">
            <v>338228160</v>
          </cell>
        </row>
        <row r="41">
          <cell r="C41">
            <v>550629395</v>
          </cell>
        </row>
        <row r="44">
          <cell r="C44">
            <v>1232687578</v>
          </cell>
        </row>
        <row r="47">
          <cell r="C47">
            <v>25323591530</v>
          </cell>
        </row>
        <row r="50">
          <cell r="C50">
            <v>4770764188</v>
          </cell>
        </row>
        <row r="53">
          <cell r="C53">
            <v>43250987</v>
          </cell>
        </row>
        <row r="56">
          <cell r="C56">
            <v>-827360000</v>
          </cell>
        </row>
        <row r="59">
          <cell r="C59">
            <v>12117114693</v>
          </cell>
        </row>
        <row r="62">
          <cell r="C62">
            <v>0</v>
          </cell>
        </row>
        <row r="65">
          <cell r="C65">
            <v>384376225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  <row r="15">
          <cell r="G15">
            <v>0</v>
          </cell>
          <cell r="I15">
            <v>18681232</v>
          </cell>
          <cell r="J15">
            <v>18681232</v>
          </cell>
        </row>
        <row r="16">
          <cell r="G16">
            <v>0</v>
          </cell>
        </row>
        <row r="17">
          <cell r="G17">
            <v>2801411051</v>
          </cell>
          <cell r="I17">
            <v>133286849080</v>
          </cell>
          <cell r="J17">
            <v>131737205366</v>
          </cell>
        </row>
        <row r="18">
          <cell r="G18">
            <v>8013923</v>
          </cell>
          <cell r="I18">
            <v>14691</v>
          </cell>
          <cell r="J18">
            <v>12</v>
          </cell>
        </row>
        <row r="19">
          <cell r="G19">
            <v>903951017</v>
          </cell>
          <cell r="I19">
            <v>39983924981</v>
          </cell>
          <cell r="J19">
            <v>39944843555</v>
          </cell>
        </row>
        <row r="20">
          <cell r="G20">
            <v>6947892</v>
          </cell>
          <cell r="I20">
            <v>120222061</v>
          </cell>
          <cell r="J20">
            <v>120886647</v>
          </cell>
        </row>
        <row r="21">
          <cell r="G21">
            <v>0</v>
          </cell>
        </row>
        <row r="22">
          <cell r="G22">
            <v>1337637</v>
          </cell>
          <cell r="I22">
            <v>1063259</v>
          </cell>
          <cell r="J22">
            <v>2400896</v>
          </cell>
        </row>
        <row r="23">
          <cell r="G23">
            <v>1243625238</v>
          </cell>
          <cell r="I23">
            <v>17092829796</v>
          </cell>
          <cell r="J23">
            <v>18318001118</v>
          </cell>
        </row>
        <row r="24">
          <cell r="G24">
            <v>2933892</v>
          </cell>
          <cell r="I24">
            <v>284458111</v>
          </cell>
          <cell r="J24">
            <v>286013595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94580138</v>
          </cell>
          <cell r="I27">
            <v>125946820</v>
          </cell>
          <cell r="J27">
            <v>207862546</v>
          </cell>
        </row>
        <row r="28">
          <cell r="G28">
            <v>341</v>
          </cell>
          <cell r="I28">
            <v>26394</v>
          </cell>
          <cell r="J28">
            <v>26735</v>
          </cell>
        </row>
        <row r="29">
          <cell r="G29">
            <v>10000</v>
          </cell>
          <cell r="I29">
            <v>2396305</v>
          </cell>
          <cell r="J29">
            <v>2406305</v>
          </cell>
        </row>
        <row r="30">
          <cell r="G30">
            <v>0</v>
          </cell>
          <cell r="I30">
            <v>15216023</v>
          </cell>
          <cell r="J30">
            <v>14111028</v>
          </cell>
        </row>
        <row r="31">
          <cell r="G31">
            <v>0</v>
          </cell>
        </row>
        <row r="32">
          <cell r="G32">
            <v>0</v>
          </cell>
          <cell r="I32">
            <v>704436773</v>
          </cell>
          <cell r="J32">
            <v>704436773</v>
          </cell>
        </row>
        <row r="33">
          <cell r="G33">
            <v>0</v>
          </cell>
        </row>
        <row r="34">
          <cell r="G34">
            <v>5888645</v>
          </cell>
          <cell r="I34">
            <v>17050185</v>
          </cell>
          <cell r="J34">
            <v>17048281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19412291</v>
          </cell>
          <cell r="I37">
            <v>38160194</v>
          </cell>
          <cell r="J37">
            <v>17896059</v>
          </cell>
        </row>
        <row r="38">
          <cell r="G38">
            <v>0</v>
          </cell>
        </row>
        <row r="39">
          <cell r="G39">
            <v>338228160</v>
          </cell>
          <cell r="I39">
            <v>440721049</v>
          </cell>
          <cell r="J39">
            <v>345595268</v>
          </cell>
        </row>
        <row r="40">
          <cell r="I40">
            <v>981226</v>
          </cell>
          <cell r="J40">
            <v>7</v>
          </cell>
        </row>
        <row r="42">
          <cell r="G42">
            <v>550629395</v>
          </cell>
          <cell r="I42">
            <v>555977057</v>
          </cell>
          <cell r="J42">
            <v>564345593</v>
          </cell>
        </row>
        <row r="44">
          <cell r="G44">
            <v>436688610</v>
          </cell>
          <cell r="I44">
            <v>15181467</v>
          </cell>
          <cell r="J44">
            <v>8006192</v>
          </cell>
        </row>
        <row r="45">
          <cell r="G45">
            <v>116213540</v>
          </cell>
          <cell r="I45">
            <v>21656234</v>
          </cell>
          <cell r="J45">
            <v>18816438</v>
          </cell>
        </row>
        <row r="46">
          <cell r="G46">
            <v>72511</v>
          </cell>
        </row>
        <row r="47">
          <cell r="G47">
            <v>671382908</v>
          </cell>
          <cell r="I47">
            <v>80091938</v>
          </cell>
          <cell r="J47">
            <v>1445917</v>
          </cell>
        </row>
        <row r="48">
          <cell r="G48">
            <v>8330009</v>
          </cell>
          <cell r="I48">
            <v>9</v>
          </cell>
          <cell r="J48">
            <v>200000</v>
          </cell>
        </row>
        <row r="49">
          <cell r="G49">
            <v>2392237762</v>
          </cell>
          <cell r="I49">
            <v>46159215</v>
          </cell>
          <cell r="J49">
            <v>7369900</v>
          </cell>
        </row>
        <row r="50">
          <cell r="G50">
            <v>5410299501</v>
          </cell>
          <cell r="I50">
            <v>255898045</v>
          </cell>
          <cell r="J50">
            <v>275425044</v>
          </cell>
        </row>
        <row r="51">
          <cell r="G51">
            <v>255837</v>
          </cell>
        </row>
        <row r="52">
          <cell r="G52">
            <v>4700284993</v>
          </cell>
          <cell r="I52">
            <v>2929040153</v>
          </cell>
          <cell r="J52">
            <v>3774439498</v>
          </cell>
        </row>
        <row r="53">
          <cell r="G53">
            <v>11415233343</v>
          </cell>
          <cell r="I53">
            <v>997246422</v>
          </cell>
          <cell r="J53">
            <v>896029406</v>
          </cell>
        </row>
        <row r="54">
          <cell r="G54">
            <v>1405280094</v>
          </cell>
        </row>
        <row r="55">
          <cell r="G55">
            <v>671384774</v>
          </cell>
          <cell r="I55">
            <v>147879340</v>
          </cell>
          <cell r="J55">
            <v>162938008</v>
          </cell>
        </row>
        <row r="56">
          <cell r="G56">
            <v>230794381</v>
          </cell>
          <cell r="I56">
            <v>108843982</v>
          </cell>
          <cell r="J56">
            <v>93334121</v>
          </cell>
        </row>
        <row r="57">
          <cell r="G57">
            <v>2451460703</v>
          </cell>
          <cell r="I57">
            <v>109303302</v>
          </cell>
          <cell r="J57">
            <v>994285875</v>
          </cell>
        </row>
        <row r="58">
          <cell r="G58">
            <v>798390028</v>
          </cell>
          <cell r="I58">
            <v>137837014</v>
          </cell>
          <cell r="J58">
            <v>428159590</v>
          </cell>
        </row>
        <row r="59">
          <cell r="G59">
            <v>2247191</v>
          </cell>
        </row>
        <row r="60">
          <cell r="G60">
            <v>592029803</v>
          </cell>
          <cell r="I60">
            <v>87124905</v>
          </cell>
          <cell r="J60">
            <v>91211751</v>
          </cell>
        </row>
        <row r="61">
          <cell r="G61">
            <v>24439308</v>
          </cell>
          <cell r="I61">
            <v>53614</v>
          </cell>
          <cell r="J61">
            <v>32694</v>
          </cell>
        </row>
        <row r="62">
          <cell r="G62">
            <v>18000</v>
          </cell>
          <cell r="I62">
            <v>32508</v>
          </cell>
          <cell r="J62">
            <v>16254</v>
          </cell>
        </row>
        <row r="63">
          <cell r="G63">
            <v>22078624</v>
          </cell>
          <cell r="I63">
            <v>8855253</v>
          </cell>
          <cell r="J63">
            <v>7006910</v>
          </cell>
        </row>
        <row r="64">
          <cell r="G64">
            <v>1043431</v>
          </cell>
        </row>
        <row r="65">
          <cell r="G65">
            <v>0</v>
          </cell>
        </row>
        <row r="66">
          <cell r="G66">
            <v>20118690</v>
          </cell>
          <cell r="I66">
            <v>1694325</v>
          </cell>
          <cell r="J66">
            <v>460625</v>
          </cell>
        </row>
        <row r="67">
          <cell r="G67">
            <v>10242</v>
          </cell>
        </row>
        <row r="68">
          <cell r="H68">
            <v>100464010</v>
          </cell>
          <cell r="J68">
            <v>14584197</v>
          </cell>
        </row>
        <row r="69">
          <cell r="H69">
            <v>0</v>
          </cell>
        </row>
        <row r="70">
          <cell r="H70">
            <v>725540651</v>
          </cell>
          <cell r="I70">
            <v>27908951</v>
          </cell>
          <cell r="J70">
            <v>97045910</v>
          </cell>
        </row>
        <row r="71">
          <cell r="H71">
            <v>1355339</v>
          </cell>
          <cell r="I71">
            <v>1415629</v>
          </cell>
          <cell r="J71">
            <v>1507019</v>
          </cell>
        </row>
        <row r="72">
          <cell r="G72">
            <v>1767507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266070401</v>
          </cell>
          <cell r="I75">
            <v>10000</v>
          </cell>
          <cell r="J75">
            <v>1588288</v>
          </cell>
        </row>
        <row r="77">
          <cell r="G77">
            <v>11849276785</v>
          </cell>
          <cell r="I77">
            <v>3995476992</v>
          </cell>
          <cell r="J77">
            <v>3682986030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384376225</v>
          </cell>
          <cell r="I80">
            <v>111575750</v>
          </cell>
          <cell r="J80">
            <v>16173009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8AE0-EA65-4FFB-B1C5-E6206731CF95}">
  <sheetPr>
    <tabColor theme="0" tint="-0.14999847407452621"/>
    <pageSetUpPr fitToPage="1"/>
  </sheetPr>
  <dimension ref="A1:H106"/>
  <sheetViews>
    <sheetView showGridLines="0" tabSelected="1" topLeftCell="A25" workbookViewId="0">
      <selection sqref="A1:L99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31 DE DICIEMBRE DE 2022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3" customFormat="1" ht="15.75" customHeight="1" x14ac:dyDescent="0.2">
      <c r="A8" s="13" t="s">
        <v>10</v>
      </c>
      <c r="B8" s="14">
        <f>SUM(B10+B27)</f>
        <v>49021394821</v>
      </c>
      <c r="C8" s="15">
        <f t="shared" ref="C8:E8" si="0">SUM(C10+C27)</f>
        <v>201772240285</v>
      </c>
      <c r="D8" s="15">
        <f t="shared" si="0"/>
        <v>202874823692</v>
      </c>
      <c r="E8" s="14">
        <f t="shared" si="0"/>
        <v>47918811414</v>
      </c>
      <c r="F8" s="14">
        <f>SUM(E8-B8)</f>
        <v>-1102583407</v>
      </c>
    </row>
    <row r="9" spans="1:7" s="3" customFormat="1" ht="15.75" customHeight="1" x14ac:dyDescent="0.2">
      <c r="A9" s="16"/>
      <c r="B9" s="17"/>
      <c r="C9" s="17"/>
      <c r="D9" s="17"/>
      <c r="E9" s="17"/>
      <c r="F9" s="17"/>
    </row>
    <row r="10" spans="1:7" s="9" customFormat="1" ht="15" customHeight="1" x14ac:dyDescent="0.25">
      <c r="A10" s="18" t="s">
        <v>11</v>
      </c>
      <c r="B10" s="19">
        <f>SUM(B12:B24)</f>
        <v>5426340225</v>
      </c>
      <c r="C10" s="20">
        <f t="shared" ref="C10:F10" si="1">SUM(C12:C24)</f>
        <v>192131996954</v>
      </c>
      <c r="D10" s="20">
        <f t="shared" si="1"/>
        <v>191737415416</v>
      </c>
      <c r="E10" s="19">
        <f t="shared" si="1"/>
        <v>5820921763</v>
      </c>
      <c r="F10" s="19">
        <f t="shared" si="1"/>
        <v>394581538</v>
      </c>
    </row>
    <row r="11" spans="1:7" s="3" customFormat="1" ht="12.95" customHeight="1" x14ac:dyDescent="0.2">
      <c r="A11" s="16"/>
      <c r="B11" s="17"/>
      <c r="C11" s="17"/>
      <c r="D11" s="17"/>
      <c r="E11" s="17"/>
      <c r="F11" s="17"/>
    </row>
    <row r="12" spans="1:7" s="24" customFormat="1" ht="12.95" customHeight="1" x14ac:dyDescent="0.25">
      <c r="A12" s="21" t="s">
        <v>12</v>
      </c>
      <c r="B12" s="22">
        <f>SUM('[1]1ESF'!C14)</f>
        <v>3720323883</v>
      </c>
      <c r="C12" s="23">
        <f>SUM('[2]BALANZA AC.'!I15:I21)+'[2]BALANZA AC.'!G15+'[2]BALANZA AC.'!G16+'[2]BALANZA AC.'!G17+'[2]BALANZA AC.'!G18+'[2]BALANZA AC.'!G19+'[2]BALANZA AC.'!G20+'[2]BALANZA AC.'!G21-'[1]1ESF'!C14</f>
        <v>173409692045</v>
      </c>
      <c r="D12" s="23">
        <f>SUM('[2]BALANZA AC.'!J15:J21)+'[2]AJUSTES DE CONSOLIDACIÓN'!F69</f>
        <v>171821616812</v>
      </c>
      <c r="E12" s="22">
        <f>SUM(B12+C12-D12)</f>
        <v>5308399116</v>
      </c>
      <c r="F12" s="22">
        <f>SUM(E12-B12)</f>
        <v>1588075233</v>
      </c>
    </row>
    <row r="13" spans="1:7" s="24" customFormat="1" ht="12.95" customHeight="1" x14ac:dyDescent="0.25">
      <c r="A13" s="21"/>
      <c r="B13" s="22"/>
      <c r="C13" s="22"/>
      <c r="D13" s="22"/>
      <c r="E13" s="22"/>
      <c r="F13" s="22"/>
    </row>
    <row r="14" spans="1:7" s="24" customFormat="1" ht="12.95" customHeight="1" x14ac:dyDescent="0.25">
      <c r="A14" s="21" t="s">
        <v>13</v>
      </c>
      <c r="B14" s="22">
        <f>SUM('[1]1ESF'!C17)</f>
        <v>1342477246</v>
      </c>
      <c r="C14" s="22">
        <f>SUM('[2]BALANZA AC.'!I22:I28)+'[2]BALANZA AC.'!G22+'[2]BALANZA AC.'!G23+'[2]BALANZA AC.'!G24+'[2]BALANZA AC.'!G25+'[2]BALANZA AC.'!G26+'[2]BALANZA AC.'!G27+'[2]BALANZA AC.'!G28-'[1]1ESF'!C17</f>
        <v>17504324380</v>
      </c>
      <c r="D14" s="22">
        <f>SUM('[2]BALANZA AC.'!J22:J28)+'[2]AJUSTES DE CONSOLIDACIÓN'!F70</f>
        <v>18814304890</v>
      </c>
      <c r="E14" s="22">
        <f>SUM(B14+C14-D14)</f>
        <v>32496736</v>
      </c>
      <c r="F14" s="22">
        <f>SUM(E14-B14)</f>
        <v>-1309980510</v>
      </c>
    </row>
    <row r="15" spans="1:7" s="24" customFormat="1" ht="12.95" customHeight="1" x14ac:dyDescent="0.25">
      <c r="A15" s="21"/>
      <c r="B15" s="22"/>
      <c r="C15" s="22"/>
      <c r="D15" s="22"/>
      <c r="E15" s="22"/>
      <c r="F15" s="22"/>
    </row>
    <row r="16" spans="1:7" s="24" customFormat="1" ht="12.95" customHeight="1" x14ac:dyDescent="0.25">
      <c r="A16" s="21" t="s">
        <v>14</v>
      </c>
      <c r="B16" s="22">
        <f>SUM('[1]1ESF'!C20)</f>
        <v>10000</v>
      </c>
      <c r="C16" s="22">
        <f>SUM('[2]BALANZA AC.'!I29:I33)+'[2]BALANZA AC.'!G29+'[2]BALANZA AC.'!G30+'[2]BALANZA AC.'!G31+'[2]BALANZA AC.'!G32+'[2]BALANZA AC.'!G33-'[1]1ESF'!C20</f>
        <v>722049101</v>
      </c>
      <c r="D16" s="22">
        <f>SUM('[2]BALANZA AC.'!J29:J33)</f>
        <v>720954106</v>
      </c>
      <c r="E16" s="22">
        <f>SUM(B16+C16-D16)</f>
        <v>1104995</v>
      </c>
      <c r="F16" s="22">
        <f>SUM(E16-B16)</f>
        <v>1094995</v>
      </c>
    </row>
    <row r="17" spans="1:8" s="24" customFormat="1" ht="12.95" customHeight="1" x14ac:dyDescent="0.25">
      <c r="A17" s="21"/>
      <c r="B17" s="22"/>
      <c r="C17" s="22"/>
      <c r="D17" s="22"/>
      <c r="E17" s="22"/>
      <c r="F17" s="22"/>
    </row>
    <row r="18" spans="1:8" s="24" customFormat="1" ht="12.95" customHeight="1" x14ac:dyDescent="0.25">
      <c r="A18" s="21" t="s">
        <v>15</v>
      </c>
      <c r="B18" s="22">
        <f>SUM('[1]1ESF'!C23)</f>
        <v>5888645</v>
      </c>
      <c r="C18" s="22">
        <f>SUM('[2]BALANZA AC.'!I34:I36)+'[2]BALANZA AC.'!G34+'[2]BALANZA AC.'!G35+'[2]BALANZA AC.'!G36-'[1]1ESF'!C23</f>
        <v>17050185</v>
      </c>
      <c r="D18" s="22">
        <f>SUM('[2]BALANZA AC.'!J34:J36)</f>
        <v>17048281</v>
      </c>
      <c r="E18" s="22">
        <f>SUM(B18+C18-D18)</f>
        <v>5890549</v>
      </c>
      <c r="F18" s="22">
        <f>SUM(E18-B18)</f>
        <v>1904</v>
      </c>
    </row>
    <row r="19" spans="1:8" s="24" customFormat="1" ht="12.95" customHeight="1" x14ac:dyDescent="0.25">
      <c r="A19" s="21"/>
      <c r="B19" s="22"/>
      <c r="C19" s="22"/>
      <c r="D19" s="22"/>
      <c r="E19" s="22"/>
      <c r="F19" s="22"/>
    </row>
    <row r="20" spans="1:8" s="24" customFormat="1" ht="12.95" customHeight="1" x14ac:dyDescent="0.25">
      <c r="A20" s="21" t="s">
        <v>16</v>
      </c>
      <c r="B20" s="22">
        <f>SUM('[1]1ESF'!C26)</f>
        <v>19412291</v>
      </c>
      <c r="C20" s="22">
        <f>SUM('[2]BALANZA AC.'!I37)+'[2]BALANZA AC.'!G37-'[1]1ESF'!C26</f>
        <v>38160194</v>
      </c>
      <c r="D20" s="22">
        <f>SUM('[2]BALANZA AC.'!J37)</f>
        <v>17896059</v>
      </c>
      <c r="E20" s="22">
        <f>SUM(B20+C20-D20)</f>
        <v>39676426</v>
      </c>
      <c r="F20" s="22">
        <f>SUM(E20-B20)</f>
        <v>20264135</v>
      </c>
    </row>
    <row r="21" spans="1:8" s="24" customFormat="1" ht="12.95" customHeight="1" x14ac:dyDescent="0.25">
      <c r="A21" s="21"/>
      <c r="B21" s="22"/>
      <c r="C21" s="22"/>
      <c r="D21" s="22"/>
      <c r="E21" s="22"/>
      <c r="F21" s="22"/>
    </row>
    <row r="22" spans="1:8" s="24" customFormat="1" ht="12.95" customHeight="1" x14ac:dyDescent="0.25">
      <c r="A22" s="21" t="s">
        <v>17</v>
      </c>
      <c r="B22" s="22">
        <f>SUM('[1]1ESF'!C29)</f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4" customFormat="1" ht="12.95" customHeight="1" x14ac:dyDescent="0.25">
      <c r="A23" s="21"/>
      <c r="B23" s="22"/>
      <c r="C23" s="22"/>
      <c r="D23" s="22"/>
      <c r="E23" s="22"/>
      <c r="F23" s="22"/>
    </row>
    <row r="24" spans="1:8" s="24" customFormat="1" ht="12.95" customHeight="1" x14ac:dyDescent="0.25">
      <c r="A24" s="21" t="s">
        <v>18</v>
      </c>
      <c r="B24" s="22">
        <f>SUM('[1]1ESF'!C32)</f>
        <v>338228160</v>
      </c>
      <c r="C24" s="22">
        <f>SUM('[2]BALANZA AC.'!I38:I39)+'[2]BALANZA AC.'!G38+'[2]BALANZA AC.'!G39-'[1]1ESF'!C32</f>
        <v>440721049</v>
      </c>
      <c r="D24" s="22">
        <f>SUM('[2]BALANZA AC.'!J38:J39)</f>
        <v>345595268</v>
      </c>
      <c r="E24" s="22">
        <f>SUM(B24+C24-D24)</f>
        <v>433353941</v>
      </c>
      <c r="F24" s="22">
        <f>SUM(E24-B24)</f>
        <v>95125781</v>
      </c>
    </row>
    <row r="25" spans="1:8" s="24" customFormat="1" ht="12.95" customHeight="1" x14ac:dyDescent="0.25">
      <c r="A25" s="21"/>
      <c r="B25" s="22"/>
      <c r="C25" s="22"/>
      <c r="D25" s="22"/>
      <c r="E25" s="22"/>
      <c r="F25" s="22"/>
    </row>
    <row r="26" spans="1:8" s="24" customFormat="1" ht="12.95" customHeight="1" x14ac:dyDescent="0.25">
      <c r="A26" s="21"/>
      <c r="B26" s="25"/>
      <c r="C26" s="25"/>
      <c r="D26" s="25"/>
      <c r="E26" s="25"/>
      <c r="F26" s="25"/>
    </row>
    <row r="27" spans="1:8" s="9" customFormat="1" ht="15" customHeight="1" x14ac:dyDescent="0.25">
      <c r="A27" s="18" t="s">
        <v>19</v>
      </c>
      <c r="B27" s="19">
        <f>SUM(B29:B45)</f>
        <v>43595054596</v>
      </c>
      <c r="C27" s="20">
        <f>SUM(C29:C45)</f>
        <v>9640243331</v>
      </c>
      <c r="D27" s="20">
        <f>SUM(D29:D45)</f>
        <v>11137408276</v>
      </c>
      <c r="E27" s="19">
        <f>SUM(E29:E45)</f>
        <v>42097889651</v>
      </c>
      <c r="F27" s="19">
        <f>SUM(F29:F45)</f>
        <v>-1497164945</v>
      </c>
    </row>
    <row r="28" spans="1:8" s="9" customFormat="1" ht="12.95" customHeight="1" x14ac:dyDescent="0.2">
      <c r="A28" s="16"/>
      <c r="B28" s="25"/>
      <c r="C28" s="25"/>
      <c r="D28" s="25"/>
      <c r="E28" s="25"/>
      <c r="F28" s="25"/>
      <c r="G28" s="3"/>
      <c r="H28" s="24"/>
    </row>
    <row r="29" spans="1:8" s="24" customFormat="1" ht="12.95" customHeight="1" x14ac:dyDescent="0.25">
      <c r="A29" s="21" t="s">
        <v>20</v>
      </c>
      <c r="B29" s="22">
        <f>SUM('[1]1ESF'!C41)</f>
        <v>550629395</v>
      </c>
      <c r="C29" s="22">
        <f>SUM('[2]BALANZA AC.'!I40:I43)+'[2]BALANZA AC.'!G40+'[2]BALANZA AC.'!G41+'[2]BALANZA AC.'!G42+'[2]BALANZA AC.'!G43-'[1]1ESF'!C41</f>
        <v>556958283</v>
      </c>
      <c r="D29" s="22">
        <f>SUM('[2]BALANZA AC.'!J40:J43)</f>
        <v>564345600</v>
      </c>
      <c r="E29" s="22">
        <f>SUM(B29+C29-D29)</f>
        <v>543242078</v>
      </c>
      <c r="F29" s="22">
        <f>SUM(E29-B29)</f>
        <v>-7387317</v>
      </c>
    </row>
    <row r="30" spans="1:8" s="24" customFormat="1" ht="12.95" customHeight="1" x14ac:dyDescent="0.25">
      <c r="A30" s="21"/>
      <c r="B30" s="22"/>
      <c r="C30" s="22"/>
      <c r="D30" s="22"/>
      <c r="E30" s="22"/>
      <c r="F30" s="22"/>
    </row>
    <row r="31" spans="1:8" s="24" customFormat="1" ht="12.95" customHeight="1" x14ac:dyDescent="0.25">
      <c r="A31" s="21" t="s">
        <v>21</v>
      </c>
      <c r="B31" s="22">
        <f>SUM('[1]1ESF'!C44)</f>
        <v>1232687578</v>
      </c>
      <c r="C31" s="22">
        <f>SUM('[2]BALANZA AC.'!I44:I48)+'[2]BALANZA AC.'!G44+'[2]BALANZA AC.'!G45+'[2]BALANZA AC.'!G46+'[2]BALANZA AC.'!G47+'[2]BALANZA AC.'!G48-'[1]1ESF'!C44</f>
        <v>116929648</v>
      </c>
      <c r="D31" s="22">
        <f>SUM('[2]BALANZA AC.'!J44:J48)+'[2]AJUSTES DE CONSOLIDACIÓN'!F71</f>
        <v>28468547</v>
      </c>
      <c r="E31" s="22">
        <f>SUM(B31+C31-D31)</f>
        <v>1321148679</v>
      </c>
      <c r="F31" s="22">
        <f>SUM(E31-B31)</f>
        <v>88461101</v>
      </c>
    </row>
    <row r="32" spans="1:8" s="24" customFormat="1" ht="12.95" customHeight="1" x14ac:dyDescent="0.25">
      <c r="A32" s="21"/>
      <c r="B32" s="22"/>
      <c r="C32" s="22"/>
      <c r="D32" s="22"/>
      <c r="E32" s="22"/>
      <c r="F32" s="22"/>
    </row>
    <row r="33" spans="1:6" s="24" customFormat="1" ht="12.95" customHeight="1" x14ac:dyDescent="0.25">
      <c r="A33" s="21" t="s">
        <v>22</v>
      </c>
      <c r="B33" s="22">
        <f>SUM('[1]1ESF'!C47)</f>
        <v>25323591530</v>
      </c>
      <c r="C33" s="22">
        <f>SUM('[2]BALANZA AC.'!I49:I54)+'[2]BALANZA AC.'!G49+'[2]BALANZA AC.'!G50+'[2]BALANZA AC.'!G51+'[2]BALANZA AC.'!G52+'[2]BALANZA AC.'!G53+'[2]BALANZA AC.'!G54-'[1]1ESF'!C47</f>
        <v>4228343835</v>
      </c>
      <c r="D33" s="22">
        <f>SUM('[2]BALANZA AC.'!J49:J54)</f>
        <v>4953263848</v>
      </c>
      <c r="E33" s="22">
        <f>SUM(B33+C33-D33)</f>
        <v>24598671517</v>
      </c>
      <c r="F33" s="22">
        <f>SUM(E33-B33)</f>
        <v>-724920013</v>
      </c>
    </row>
    <row r="34" spans="1:6" s="24" customFormat="1" ht="12.95" customHeight="1" x14ac:dyDescent="0.25">
      <c r="A34" s="21"/>
      <c r="B34" s="22"/>
      <c r="C34" s="22"/>
      <c r="D34" s="22"/>
      <c r="E34" s="22"/>
      <c r="F34" s="22"/>
    </row>
    <row r="35" spans="1:6" s="24" customFormat="1" ht="12.95" customHeight="1" x14ac:dyDescent="0.25">
      <c r="A35" s="21" t="s">
        <v>23</v>
      </c>
      <c r="B35" s="22">
        <f>SUM('[1]1ESF'!C50)</f>
        <v>4770764188</v>
      </c>
      <c r="C35" s="22">
        <f>SUM('[2]BALANZA AC.'!I55:I62)+'[2]BALANZA AC.'!G55+'[2]BALANZA AC.'!G56+'[2]BALANZA AC.'!G57+'[2]BALANZA AC.'!G58+'[2]BALANZA AC.'!G59+'[2]BALANZA AC.'!G60+'[2]BALANZA AC.'!G61+'[2]BALANZA AC.'!G62-'[1]1ESF'!C50</f>
        <v>591074665</v>
      </c>
      <c r="D35" s="22">
        <f>SUM('[2]BALANZA AC.'!J55:J62)</f>
        <v>1769978293</v>
      </c>
      <c r="E35" s="22">
        <f>SUM(B35+C35-D35)</f>
        <v>3591860560</v>
      </c>
      <c r="F35" s="22">
        <f>SUM(E35-B35)</f>
        <v>-1178903628</v>
      </c>
    </row>
    <row r="36" spans="1:6" s="24" customFormat="1" ht="12.95" customHeight="1" x14ac:dyDescent="0.25">
      <c r="A36" s="21"/>
      <c r="B36" s="22"/>
      <c r="C36" s="22"/>
      <c r="D36" s="22"/>
      <c r="E36" s="22"/>
      <c r="F36" s="22"/>
    </row>
    <row r="37" spans="1:6" s="24" customFormat="1" ht="12.95" customHeight="1" x14ac:dyDescent="0.25">
      <c r="A37" s="21" t="s">
        <v>24</v>
      </c>
      <c r="B37" s="22">
        <f>SUM('[1]1ESF'!C53)</f>
        <v>43250987</v>
      </c>
      <c r="C37" s="22">
        <f>SUM('[2]BALANZA AC.'!I63:I67)+'[2]BALANZA AC.'!G63+'[2]BALANZA AC.'!G64+'[2]BALANZA AC.'!G65+'[2]BALANZA AC.'!G66+'[2]BALANZA AC.'!G67-'[1]1ESF'!C53</f>
        <v>10549578</v>
      </c>
      <c r="D37" s="22">
        <f>SUM('[2]BALANZA AC.'!J63:J67)</f>
        <v>7467535</v>
      </c>
      <c r="E37" s="22">
        <f>SUM(B37+C37-D37)</f>
        <v>46333030</v>
      </c>
      <c r="F37" s="22">
        <f>SUM(E37-B37)</f>
        <v>3082043</v>
      </c>
    </row>
    <row r="38" spans="1:6" s="24" customFormat="1" ht="12.95" customHeight="1" x14ac:dyDescent="0.25">
      <c r="A38" s="21"/>
      <c r="B38" s="22"/>
      <c r="C38" s="22"/>
      <c r="D38" s="22"/>
      <c r="E38" s="22"/>
      <c r="F38" s="22"/>
    </row>
    <row r="39" spans="1:6" s="24" customFormat="1" ht="12.95" customHeight="1" x14ac:dyDescent="0.25">
      <c r="A39" s="21" t="s">
        <v>25</v>
      </c>
      <c r="B39" s="22">
        <f>SUM('[1]1ESF'!C56)</f>
        <v>-827360000</v>
      </c>
      <c r="C39" s="22">
        <f>SUM('[2]BALANZA AC.'!I68:I71)</f>
        <v>29324580</v>
      </c>
      <c r="D39" s="22">
        <f>SUM('[2]BALANZA AC.'!J68:J71)+'[2]BALANZA AC.'!H68+'[2]BALANZA AC.'!H69+'[2]BALANZA AC.'!H70+'[2]BALANZA AC.'!H71+'[1]1ESF'!C56</f>
        <v>113137126</v>
      </c>
      <c r="E39" s="22">
        <f>SUM(B39+C39-D39)</f>
        <v>-911172546</v>
      </c>
      <c r="F39" s="22">
        <f>SUM(E39-B39)</f>
        <v>-83812546</v>
      </c>
    </row>
    <row r="40" spans="1:6" s="24" customFormat="1" ht="12.95" customHeight="1" x14ac:dyDescent="0.25">
      <c r="A40" s="21"/>
      <c r="B40" s="22"/>
      <c r="C40" s="22"/>
      <c r="D40" s="22"/>
      <c r="E40" s="22"/>
      <c r="F40" s="22"/>
    </row>
    <row r="41" spans="1:6" s="24" customFormat="1" ht="12.95" customHeight="1" x14ac:dyDescent="0.25">
      <c r="A41" s="21" t="s">
        <v>26</v>
      </c>
      <c r="B41" s="22">
        <f>SUM('[1]1ESF'!C59)</f>
        <v>12117114693</v>
      </c>
      <c r="C41" s="22">
        <f>SUM('[2]BALANZA AC.'!I72:I77)+'[2]BALANZA AC.'!G72+'[2]BALANZA AC.'!G73+'[2]BALANZA AC.'!G74+'[2]BALANZA AC.'!G75+'[2]BALANZA AC.'!G77-'[1]1ESF'!C59</f>
        <v>3995486992</v>
      </c>
      <c r="D41" s="22">
        <f>SUM('[2]BALANZA AC.'!J72:J77)</f>
        <v>3684574318</v>
      </c>
      <c r="E41" s="22">
        <f>SUM(B41+C41-D41)</f>
        <v>12428027367</v>
      </c>
      <c r="F41" s="22">
        <f>SUM(E41-B41)</f>
        <v>310912674</v>
      </c>
    </row>
    <row r="42" spans="1:6" s="24" customFormat="1" ht="12.95" customHeight="1" x14ac:dyDescent="0.25">
      <c r="A42" s="21"/>
      <c r="B42" s="22"/>
      <c r="C42" s="22"/>
      <c r="D42" s="22"/>
      <c r="E42" s="22"/>
      <c r="F42" s="22"/>
    </row>
    <row r="43" spans="1:6" s="24" customFormat="1" ht="12.95" customHeight="1" x14ac:dyDescent="0.25">
      <c r="A43" s="21" t="s">
        <v>27</v>
      </c>
      <c r="B43" s="22">
        <f>SUM('[1]1ESF'!C62)</f>
        <v>0</v>
      </c>
      <c r="C43" s="22">
        <f>SUM('[2]BALANZA AC.'!I78)+'[2]BALANZA AC.'!G78-'[1]1ESF'!C62</f>
        <v>0</v>
      </c>
      <c r="D43" s="22">
        <f>SUM('[2]BALANZA AC.'!J78)</f>
        <v>0</v>
      </c>
      <c r="E43" s="22">
        <f>SUM(B43+C43-D43)</f>
        <v>0</v>
      </c>
      <c r="F43" s="22">
        <f>SUM(E43-B43)</f>
        <v>0</v>
      </c>
    </row>
    <row r="44" spans="1:6" s="24" customFormat="1" ht="12.95" customHeight="1" x14ac:dyDescent="0.25">
      <c r="A44" s="21"/>
      <c r="B44" s="22"/>
      <c r="C44" s="22"/>
      <c r="D44" s="22"/>
      <c r="E44" s="22"/>
      <c r="F44" s="22"/>
    </row>
    <row r="45" spans="1:6" s="24" customFormat="1" ht="12.95" customHeight="1" x14ac:dyDescent="0.25">
      <c r="A45" s="21" t="s">
        <v>28</v>
      </c>
      <c r="B45" s="22">
        <f>SUM('[1]1ESF'!C65)</f>
        <v>384376225</v>
      </c>
      <c r="C45" s="22">
        <f>SUM('[2]BALANZA AC.'!I79:I80)+'[2]BALANZA AC.'!G79+'[2]BALANZA AC.'!G80-'[1]1ESF'!C65</f>
        <v>111575750</v>
      </c>
      <c r="D45" s="22">
        <f>SUM('[2]BALANZA AC.'!J79:J80)</f>
        <v>16173009</v>
      </c>
      <c r="E45" s="22">
        <f>SUM(B45+C45-D45)</f>
        <v>479778966</v>
      </c>
      <c r="F45" s="22">
        <f>SUM(E45-B45)</f>
        <v>95402741</v>
      </c>
    </row>
    <row r="46" spans="1:6" s="24" customFormat="1" ht="5.25" customHeight="1" x14ac:dyDescent="0.25">
      <c r="A46" s="26"/>
      <c r="B46" s="27"/>
      <c r="C46" s="27"/>
      <c r="D46" s="27"/>
      <c r="E46" s="28"/>
      <c r="F46" s="27"/>
    </row>
    <row r="47" spans="1:6" s="3" customFormat="1" ht="13.5" customHeight="1" x14ac:dyDescent="0.2">
      <c r="A47" s="29" t="s">
        <v>29</v>
      </c>
      <c r="B47" s="30"/>
      <c r="C47" s="30"/>
    </row>
    <row r="48" spans="1:6" x14ac:dyDescent="0.25">
      <c r="A48" s="31"/>
      <c r="B48" s="31"/>
      <c r="C48" s="31"/>
      <c r="D48" s="12"/>
      <c r="E48" s="12"/>
      <c r="F48" s="12"/>
    </row>
    <row r="49" spans="1:7" x14ac:dyDescent="0.25">
      <c r="A49" s="31"/>
      <c r="B49" s="31"/>
      <c r="C49" s="31"/>
      <c r="D49" s="12"/>
      <c r="E49" s="12"/>
      <c r="F49" s="12"/>
    </row>
    <row r="50" spans="1:7" x14ac:dyDescent="0.25">
      <c r="A50" s="31"/>
      <c r="B50" s="31"/>
      <c r="C50" s="31"/>
      <c r="D50" s="2"/>
      <c r="E50" s="2"/>
      <c r="F50" s="2"/>
      <c r="G50" s="33"/>
    </row>
    <row r="51" spans="1:7" x14ac:dyDescent="0.25">
      <c r="A51" s="31"/>
      <c r="B51" s="31"/>
      <c r="C51" s="31"/>
      <c r="D51" s="2"/>
      <c r="E51" s="34"/>
      <c r="F51" s="35"/>
      <c r="G51" s="33"/>
    </row>
    <row r="52" spans="1:7" x14ac:dyDescent="0.25">
      <c r="A52" s="30"/>
      <c r="B52" s="30"/>
      <c r="C52" s="30"/>
      <c r="D52" s="36"/>
      <c r="E52" s="37"/>
      <c r="F52" s="35"/>
      <c r="G52" s="33"/>
    </row>
    <row r="53" spans="1:7" x14ac:dyDescent="0.25">
      <c r="A53" s="30"/>
      <c r="B53" s="30"/>
      <c r="C53" s="30"/>
      <c r="D53" s="36"/>
      <c r="E53" s="38"/>
      <c r="F53" s="35"/>
      <c r="G53" s="33"/>
    </row>
    <row r="54" spans="1:7" x14ac:dyDescent="0.25">
      <c r="A54" s="30"/>
      <c r="B54" s="30"/>
      <c r="C54" s="30"/>
      <c r="D54" s="36"/>
      <c r="E54" s="36"/>
      <c r="F54" s="36"/>
      <c r="G54" s="33"/>
    </row>
    <row r="55" spans="1:7" x14ac:dyDescent="0.25">
      <c r="A55" s="30"/>
      <c r="B55" s="30"/>
      <c r="C55" s="30"/>
      <c r="D55" s="36"/>
      <c r="E55" s="36"/>
      <c r="F55" s="36"/>
      <c r="G55" s="33"/>
    </row>
    <row r="56" spans="1:7" x14ac:dyDescent="0.25">
      <c r="A56" s="30"/>
      <c r="B56" s="30"/>
      <c r="C56" s="30"/>
      <c r="D56" s="36"/>
      <c r="E56" s="36"/>
      <c r="F56" s="36"/>
      <c r="G56" s="33"/>
    </row>
    <row r="57" spans="1:7" x14ac:dyDescent="0.25">
      <c r="A57" s="30"/>
      <c r="B57" s="30"/>
      <c r="C57" s="30"/>
      <c r="D57" s="36"/>
      <c r="E57" s="36"/>
      <c r="F57" s="36"/>
      <c r="G57" s="33"/>
    </row>
    <row r="58" spans="1:7" x14ac:dyDescent="0.25">
      <c r="A58" s="30"/>
      <c r="B58" s="30"/>
      <c r="C58" s="30"/>
    </row>
    <row r="59" spans="1:7" x14ac:dyDescent="0.25">
      <c r="A59" s="30"/>
      <c r="B59" s="30"/>
      <c r="C59" s="30"/>
    </row>
    <row r="60" spans="1:7" x14ac:dyDescent="0.25">
      <c r="A60" s="30"/>
      <c r="B60" s="30"/>
      <c r="C60" s="30"/>
    </row>
    <row r="61" spans="1:7" x14ac:dyDescent="0.25">
      <c r="A61" s="30"/>
      <c r="B61" s="30"/>
      <c r="C61" s="30"/>
    </row>
    <row r="62" spans="1:7" x14ac:dyDescent="0.25">
      <c r="A62" s="30"/>
      <c r="B62" s="30"/>
      <c r="C62" s="30"/>
    </row>
    <row r="63" spans="1:7" x14ac:dyDescent="0.25">
      <c r="A63" s="30"/>
      <c r="B63" s="30"/>
      <c r="C63" s="30"/>
    </row>
    <row r="64" spans="1:7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  <row r="100" spans="1:3" x14ac:dyDescent="0.25">
      <c r="A100" s="30"/>
      <c r="B100" s="30"/>
      <c r="C100" s="30"/>
    </row>
    <row r="101" spans="1:3" x14ac:dyDescent="0.25">
      <c r="A101" s="30"/>
      <c r="B101" s="30"/>
      <c r="C101" s="30"/>
    </row>
    <row r="102" spans="1:3" x14ac:dyDescent="0.25">
      <c r="A102" s="30"/>
      <c r="B102" s="30"/>
      <c r="C102" s="30"/>
    </row>
    <row r="103" spans="1:3" x14ac:dyDescent="0.25">
      <c r="A103" s="30"/>
      <c r="B103" s="30"/>
      <c r="C103" s="30"/>
    </row>
    <row r="104" spans="1:3" x14ac:dyDescent="0.25">
      <c r="A104" s="30"/>
      <c r="B104" s="30"/>
      <c r="C104" s="30"/>
    </row>
    <row r="105" spans="1:3" x14ac:dyDescent="0.25">
      <c r="A105" s="30"/>
      <c r="B105" s="30"/>
      <c r="C105" s="30"/>
    </row>
    <row r="106" spans="1:3" x14ac:dyDescent="0.25">
      <c r="A106" s="30"/>
      <c r="B106" s="30"/>
      <c r="C106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2023-03-16T19:13:20Z</dcterms:created>
  <dcterms:modified xsi:type="dcterms:W3CDTF">2023-03-16T19:13:20Z</dcterms:modified>
</cp:coreProperties>
</file>