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Financiera Carlitos\"/>
    </mc:Choice>
  </mc:AlternateContent>
  <xr:revisionPtr revIDLastSave="0" documentId="8_{73BDBA4E-E8DE-4926-891A-03FE0F1D52D8}" xr6:coauthVersionLast="40" xr6:coauthVersionMax="40" xr10:uidLastSave="{00000000-0000-0000-0000-000000000000}"/>
  <bookViews>
    <workbookView xWindow="0" yWindow="0" windowWidth="25200" windowHeight="11775" xr2:uid="{83E85200-766D-401C-A833-B124C13EAA41}"/>
  </bookViews>
  <sheets>
    <sheet name="5 EFE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'5 EFE'!$A$1:$E$78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D75" i="1"/>
  <c r="D70" i="1"/>
  <c r="D68" i="1"/>
  <c r="D66" i="1" s="1"/>
  <c r="E66" i="1"/>
  <c r="E65" i="1"/>
  <c r="D65" i="1"/>
  <c r="D63" i="1"/>
  <c r="D61" i="1"/>
  <c r="E60" i="1"/>
  <c r="D60" i="1"/>
  <c r="E58" i="1"/>
  <c r="E72" i="1" s="1"/>
  <c r="D58" i="1"/>
  <c r="D72" i="1" s="1"/>
  <c r="D52" i="1"/>
  <c r="D51" i="1"/>
  <c r="D50" i="1"/>
  <c r="E49" i="1"/>
  <c r="D49" i="1"/>
  <c r="D47" i="1"/>
  <c r="D46" i="1"/>
  <c r="D45" i="1"/>
  <c r="D44" i="1" s="1"/>
  <c r="D54" i="1" s="1"/>
  <c r="E44" i="1"/>
  <c r="E54" i="1" s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 s="1"/>
  <c r="E22" i="1"/>
  <c r="D20" i="1"/>
  <c r="D19" i="1"/>
  <c r="D18" i="1"/>
  <c r="D17" i="1"/>
  <c r="D16" i="1"/>
  <c r="D15" i="1"/>
  <c r="D14" i="1"/>
  <c r="D13" i="1"/>
  <c r="D12" i="1"/>
  <c r="D11" i="1"/>
  <c r="D10" i="1" s="1"/>
  <c r="E10" i="1"/>
  <c r="E40" i="1" s="1"/>
  <c r="E6" i="1"/>
  <c r="D6" i="1"/>
  <c r="A4" i="1"/>
  <c r="E74" i="1" l="1"/>
  <c r="D40" i="1"/>
  <c r="D74" i="1" s="1"/>
</calcChain>
</file>

<file path=xl/sharedStrings.xml><?xml version="1.0" encoding="utf-8"?>
<sst xmlns="http://schemas.openxmlformats.org/spreadsheetml/2006/main" count="61" uniqueCount="53">
  <si>
    <t>GOBIERNO CONSTITUCIONAL DEL ESTADO DE CHIAPAS</t>
  </si>
  <si>
    <t>GOBIERNO ESTATAL</t>
  </si>
  <si>
    <t>ESTADO DE FLUJOS DE EFECTIVO CONSOLIDADO</t>
  </si>
  <si>
    <t>( Cifras en Pesos 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</si>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</sst>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3" fillId="0" borderId="0"/>
  </cellStyleXfs>
  <cellXfs count="55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1" fillId="0" borderId="0" xfId="1"/>
    <xf numFmtId="0" fontId="5" fillId="2" borderId="0" xfId="2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164" fontId="6" fillId="3" borderId="2" xfId="1" applyNumberFormat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top"/>
    </xf>
    <xf numFmtId="164" fontId="9" fillId="0" borderId="0" xfId="1" applyNumberFormat="1" applyFont="1" applyAlignment="1">
      <alignment vertical="top"/>
    </xf>
    <xf numFmtId="0" fontId="10" fillId="4" borderId="0" xfId="1" applyFont="1" applyFill="1" applyAlignment="1">
      <alignment vertical="top"/>
    </xf>
    <xf numFmtId="0" fontId="11" fillId="4" borderId="0" xfId="1" applyFont="1" applyFill="1" applyAlignment="1">
      <alignment vertical="top"/>
    </xf>
    <xf numFmtId="164" fontId="12" fillId="4" borderId="0" xfId="1" applyNumberFormat="1" applyFont="1" applyFill="1" applyAlignment="1">
      <alignment vertical="top"/>
    </xf>
    <xf numFmtId="0" fontId="13" fillId="0" borderId="0" xfId="1" applyFont="1" applyAlignment="1">
      <alignment vertical="top"/>
    </xf>
    <xf numFmtId="0" fontId="11" fillId="5" borderId="0" xfId="1" applyFont="1" applyFill="1" applyAlignment="1">
      <alignment vertical="top"/>
    </xf>
    <xf numFmtId="164" fontId="11" fillId="5" borderId="0" xfId="1" applyNumberFormat="1" applyFont="1" applyFill="1" applyAlignment="1">
      <alignment vertical="top"/>
    </xf>
    <xf numFmtId="0" fontId="14" fillId="0" borderId="0" xfId="1" applyFont="1" applyAlignment="1">
      <alignment vertical="top"/>
    </xf>
    <xf numFmtId="164" fontId="12" fillId="0" borderId="0" xfId="1" applyNumberFormat="1" applyFont="1" applyAlignment="1">
      <alignment vertical="top"/>
    </xf>
    <xf numFmtId="0" fontId="11" fillId="0" borderId="0" xfId="1" applyFont="1" applyAlignment="1">
      <alignment vertical="top"/>
    </xf>
    <xf numFmtId="0" fontId="14" fillId="0" borderId="0" xfId="1" applyFont="1" applyAlignment="1">
      <alignment horizontal="justify" vertical="top" wrapText="1"/>
    </xf>
    <xf numFmtId="164" fontId="14" fillId="0" borderId="0" xfId="1" applyNumberFormat="1" applyFont="1" applyAlignment="1">
      <alignment vertical="top"/>
    </xf>
    <xf numFmtId="0" fontId="15" fillId="0" borderId="0" xfId="1" applyFont="1"/>
    <xf numFmtId="0" fontId="3" fillId="0" borderId="0" xfId="1" applyFont="1" applyAlignment="1">
      <alignment vertical="center"/>
    </xf>
    <xf numFmtId="0" fontId="12" fillId="0" borderId="0" xfId="1" applyFont="1" applyAlignment="1">
      <alignment vertical="top"/>
    </xf>
    <xf numFmtId="0" fontId="16" fillId="0" borderId="0" xfId="2" applyFont="1" applyAlignment="1">
      <alignment vertical="top"/>
    </xf>
    <xf numFmtId="0" fontId="6" fillId="0" borderId="0" xfId="1" applyFont="1" applyAlignment="1">
      <alignment vertical="top"/>
    </xf>
    <xf numFmtId="0" fontId="4" fillId="0" borderId="0" xfId="1" applyFont="1" applyAlignment="1">
      <alignment vertical="top"/>
    </xf>
    <xf numFmtId="164" fontId="11" fillId="4" borderId="0" xfId="1" applyNumberFormat="1" applyFont="1" applyFill="1" applyAlignment="1">
      <alignment vertical="top"/>
    </xf>
    <xf numFmtId="0" fontId="0" fillId="0" borderId="0" xfId="1" applyFont="1"/>
    <xf numFmtId="164" fontId="1" fillId="0" borderId="0" xfId="1" applyNumberFormat="1"/>
    <xf numFmtId="0" fontId="10" fillId="0" borderId="0" xfId="1" applyFont="1" applyAlignment="1">
      <alignment vertical="top"/>
    </xf>
    <xf numFmtId="164" fontId="17" fillId="0" borderId="0" xfId="1" applyNumberFormat="1" applyFont="1" applyAlignment="1">
      <alignment vertical="top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18" fillId="0" borderId="0" xfId="1" applyFont="1" applyAlignment="1">
      <alignment vertical="top"/>
    </xf>
    <xf numFmtId="164" fontId="11" fillId="0" borderId="0" xfId="1" applyNumberFormat="1" applyFont="1" applyAlignment="1">
      <alignment vertical="top"/>
    </xf>
    <xf numFmtId="0" fontId="10" fillId="4" borderId="4" xfId="1" applyFont="1" applyFill="1" applyBorder="1" applyAlignment="1">
      <alignment vertical="top"/>
    </xf>
    <xf numFmtId="0" fontId="11" fillId="4" borderId="4" xfId="1" applyFont="1" applyFill="1" applyBorder="1" applyAlignment="1">
      <alignment vertical="top"/>
    </xf>
    <xf numFmtId="164" fontId="10" fillId="4" borderId="4" xfId="1" applyNumberFormat="1" applyFont="1" applyFill="1" applyBorder="1" applyAlignment="1">
      <alignment vertical="top"/>
    </xf>
    <xf numFmtId="0" fontId="10" fillId="4" borderId="5" xfId="1" applyFont="1" applyFill="1" applyBorder="1" applyAlignment="1">
      <alignment vertical="top"/>
    </xf>
    <xf numFmtId="0" fontId="11" fillId="4" borderId="5" xfId="1" applyFont="1" applyFill="1" applyBorder="1" applyAlignment="1">
      <alignment vertical="top"/>
    </xf>
    <xf numFmtId="164" fontId="11" fillId="4" borderId="5" xfId="1" applyNumberFormat="1" applyFont="1" applyFill="1" applyBorder="1" applyAlignment="1">
      <alignment vertical="top"/>
    </xf>
    <xf numFmtId="0" fontId="10" fillId="4" borderId="6" xfId="1" applyFont="1" applyFill="1" applyBorder="1" applyAlignment="1">
      <alignment vertical="top"/>
    </xf>
    <xf numFmtId="0" fontId="11" fillId="4" borderId="6" xfId="1" applyFont="1" applyFill="1" applyBorder="1" applyAlignment="1">
      <alignment vertical="top"/>
    </xf>
    <xf numFmtId="164" fontId="11" fillId="4" borderId="6" xfId="1" applyNumberFormat="1" applyFont="1" applyFill="1" applyBorder="1" applyAlignment="1">
      <alignment vertical="top"/>
    </xf>
    <xf numFmtId="0" fontId="13" fillId="0" borderId="7" xfId="1" applyFont="1" applyBorder="1" applyAlignment="1">
      <alignment vertical="top"/>
    </xf>
    <xf numFmtId="164" fontId="13" fillId="0" borderId="7" xfId="1" applyNumberFormat="1" applyFont="1" applyBorder="1" applyAlignment="1">
      <alignment vertical="top"/>
    </xf>
    <xf numFmtId="0" fontId="13" fillId="0" borderId="0" xfId="2" applyFont="1"/>
    <xf numFmtId="0" fontId="19" fillId="0" borderId="0" xfId="2" applyFont="1"/>
    <xf numFmtId="164" fontId="3" fillId="0" borderId="0" xfId="3" applyNumberFormat="1"/>
    <xf numFmtId="0" fontId="3" fillId="0" borderId="0" xfId="3"/>
  </cellXfs>
  <cellStyles count="4">
    <cellStyle name="Normal" xfId="0" builtinId="0"/>
    <cellStyle name="Normal 17" xfId="3" xr:uid="{6230FF40-5D30-4CAD-BEB8-9DFAAD31A141}"/>
    <cellStyle name="Normal 2 2" xfId="2" xr:uid="{B88D000D-475C-46E3-A54F-208F6EBB7C1B}"/>
    <cellStyle name="Normal 3 2 2 2 3" xfId="1" xr:uid="{BEFA61AC-CAC8-4015-8201-9068B06B66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OS%20VINCULADOS%20(G.ESTATAL)%20DICIEMB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ESF (cuentas)"/>
      <sheetName val="AJUSTES DE CONSOLIDACIÓN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NOTAS GESTIÓN"/>
      <sheetName val="8 FIDEIC"/>
      <sheetName val="9 REP. REC."/>
      <sheetName val="35-a REPORTE DEUDA"/>
      <sheetName val="35-b INDICADORES DEUDA"/>
      <sheetName val="GRÁFICAS"/>
      <sheetName val="GRAFICA 45 ACT CIRC"/>
      <sheetName val="GRAFICA 46 ACT NO CIRC"/>
      <sheetName val="GRAFICA 47 PAS CIRC"/>
      <sheetName val="GRAFICA 48 PAS NO CIRC"/>
      <sheetName val="NOTAS EDO.SIT.FIN."/>
      <sheetName val="NOTAS ACTIVO"/>
      <sheetName val="NOTAS PASIVO"/>
      <sheetName val="NOTAS FLUJOS EFECTIVO"/>
      <sheetName val="10 EyE Final"/>
      <sheetName val="11 EyE"/>
      <sheetName val="12 ADQUISICIONES"/>
      <sheetName val="12 ADQUISICIONES (2)"/>
      <sheetName val="13 CONC. FLUJOS"/>
      <sheetName val="14.1 CIPyC"/>
      <sheetName val="14.2 CIPyC"/>
      <sheetName val="NOTAS MEMORIA"/>
      <sheetName val="34 FIDEFIM"/>
      <sheetName val="35 DEUDA PUB INDIRECTA"/>
      <sheetName val="36 EDO ANALITICO INGRESOS"/>
      <sheetName val="37 Edo Ejerc x Cap Gto"/>
      <sheetName val="RAZONES"/>
      <sheetName val="15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7">
          <cell r="L7" t="str">
            <v>2022</v>
          </cell>
        </row>
        <row r="8">
          <cell r="L8" t="str">
            <v>2023</v>
          </cell>
        </row>
      </sheetData>
      <sheetData sheetId="1">
        <row r="12">
          <cell r="N12">
            <v>1150670979</v>
          </cell>
          <cell r="O12">
            <v>31140690</v>
          </cell>
        </row>
        <row r="20">
          <cell r="F20">
            <v>507351</v>
          </cell>
          <cell r="G20">
            <v>11727686</v>
          </cell>
        </row>
        <row r="22">
          <cell r="N22">
            <v>0</v>
          </cell>
          <cell r="O22">
            <v>0</v>
          </cell>
        </row>
        <row r="26">
          <cell r="N26">
            <v>0</v>
          </cell>
        </row>
        <row r="27">
          <cell r="N27">
            <v>0</v>
          </cell>
        </row>
        <row r="28">
          <cell r="F28">
            <v>34704670</v>
          </cell>
          <cell r="G28">
            <v>0</v>
          </cell>
        </row>
        <row r="29">
          <cell r="N29">
            <v>6394752.0000001192</v>
          </cell>
          <cell r="O29">
            <v>8194484</v>
          </cell>
        </row>
        <row r="34">
          <cell r="F34">
            <v>0</v>
          </cell>
          <cell r="G34">
            <v>0</v>
          </cell>
        </row>
        <row r="37">
          <cell r="N37">
            <v>39314074</v>
          </cell>
          <cell r="O37">
            <v>37870654</v>
          </cell>
        </row>
        <row r="38">
          <cell r="F38">
            <v>0</v>
          </cell>
          <cell r="G38">
            <v>23042554</v>
          </cell>
        </row>
        <row r="40">
          <cell r="F40">
            <v>0</v>
          </cell>
          <cell r="G40">
            <v>0</v>
          </cell>
        </row>
        <row r="41">
          <cell r="N41">
            <v>2414269</v>
          </cell>
          <cell r="O41">
            <v>0</v>
          </cell>
        </row>
        <row r="42">
          <cell r="F42">
            <v>0</v>
          </cell>
          <cell r="G42">
            <v>0</v>
          </cell>
        </row>
        <row r="49">
          <cell r="F49">
            <v>50000000</v>
          </cell>
          <cell r="G49">
            <v>13474277</v>
          </cell>
        </row>
        <row r="50">
          <cell r="N50">
            <v>0</v>
          </cell>
          <cell r="O50">
            <v>26939946</v>
          </cell>
        </row>
        <row r="54">
          <cell r="F54">
            <v>1041395018</v>
          </cell>
          <cell r="G54">
            <v>40202</v>
          </cell>
          <cell r="N54">
            <v>0</v>
          </cell>
          <cell r="O54">
            <v>0</v>
          </cell>
        </row>
        <row r="58">
          <cell r="O58">
            <v>333971414</v>
          </cell>
        </row>
        <row r="59">
          <cell r="O59">
            <v>0</v>
          </cell>
        </row>
        <row r="60">
          <cell r="F60">
            <v>0</v>
          </cell>
          <cell r="G60">
            <v>4148453641</v>
          </cell>
        </row>
        <row r="61">
          <cell r="N61">
            <v>0</v>
          </cell>
          <cell r="O61">
            <v>257789472</v>
          </cell>
        </row>
        <row r="64">
          <cell r="N64">
            <v>10834516</v>
          </cell>
          <cell r="O64">
            <v>156808</v>
          </cell>
        </row>
        <row r="67">
          <cell r="F67">
            <v>13583445</v>
          </cell>
          <cell r="G67">
            <v>411860048</v>
          </cell>
        </row>
        <row r="71">
          <cell r="N71">
            <v>1286746</v>
          </cell>
          <cell r="O71">
            <v>0</v>
          </cell>
        </row>
        <row r="76">
          <cell r="F76">
            <v>8015</v>
          </cell>
          <cell r="G76">
            <v>225405209</v>
          </cell>
        </row>
        <row r="82">
          <cell r="F82">
            <v>42102885</v>
          </cell>
          <cell r="G82">
            <v>2600003</v>
          </cell>
        </row>
        <row r="86">
          <cell r="N86">
            <v>0</v>
          </cell>
          <cell r="O86">
            <v>0</v>
          </cell>
        </row>
        <row r="88">
          <cell r="F88">
            <v>546351625</v>
          </cell>
          <cell r="G88">
            <v>31150761</v>
          </cell>
        </row>
        <row r="89">
          <cell r="N89">
            <v>1021602</v>
          </cell>
          <cell r="O89">
            <v>0</v>
          </cell>
        </row>
        <row r="92">
          <cell r="N92">
            <v>0</v>
          </cell>
          <cell r="O92">
            <v>10314690156</v>
          </cell>
        </row>
        <row r="95">
          <cell r="F95">
            <v>2195293</v>
          </cell>
          <cell r="G95">
            <v>0</v>
          </cell>
        </row>
        <row r="98">
          <cell r="N98">
            <v>0</v>
          </cell>
          <cell r="O98">
            <v>40500130279</v>
          </cell>
        </row>
        <row r="101">
          <cell r="N101">
            <v>7182152475</v>
          </cell>
          <cell r="O101">
            <v>0</v>
          </cell>
        </row>
        <row r="104">
          <cell r="N104">
            <v>57814735</v>
          </cell>
          <cell r="O104">
            <v>0</v>
          </cell>
        </row>
        <row r="109">
          <cell r="N109">
            <v>0</v>
          </cell>
          <cell r="O109">
            <v>0</v>
          </cell>
        </row>
        <row r="113">
          <cell r="N113">
            <v>0</v>
          </cell>
          <cell r="O113">
            <v>0</v>
          </cell>
        </row>
        <row r="117">
          <cell r="N117">
            <v>0</v>
          </cell>
          <cell r="O117">
            <v>0</v>
          </cell>
        </row>
      </sheetData>
      <sheetData sheetId="2"/>
      <sheetData sheetId="3"/>
      <sheetData sheetId="4"/>
      <sheetData sheetId="5"/>
      <sheetData sheetId="6">
        <row r="14">
          <cell r="B14">
            <v>14097848367</v>
          </cell>
          <cell r="C14">
            <v>11667636522</v>
          </cell>
        </row>
      </sheetData>
      <sheetData sheetId="7">
        <row r="11">
          <cell r="D11">
            <v>5350733386</v>
          </cell>
        </row>
        <row r="12">
          <cell r="D12">
            <v>3081176058</v>
          </cell>
        </row>
        <row r="13">
          <cell r="D13">
            <v>0</v>
          </cell>
        </row>
        <row r="14">
          <cell r="D14">
            <v>1982432900</v>
          </cell>
        </row>
        <row r="15">
          <cell r="D15">
            <v>1298375230</v>
          </cell>
        </row>
        <row r="16">
          <cell r="D16">
            <v>4814392236</v>
          </cell>
        </row>
        <row r="17">
          <cell r="D17">
            <v>452354783</v>
          </cell>
        </row>
        <row r="20">
          <cell r="D20">
            <v>108298692951</v>
          </cell>
        </row>
        <row r="22">
          <cell r="D22">
            <v>11577756788</v>
          </cell>
        </row>
        <row r="24">
          <cell r="D24">
            <v>29285756</v>
          </cell>
        </row>
        <row r="37">
          <cell r="D37">
            <v>43133049567</v>
          </cell>
        </row>
        <row r="38">
          <cell r="D38">
            <v>1944024221</v>
          </cell>
        </row>
        <row r="39">
          <cell r="D39">
            <v>4482713656</v>
          </cell>
        </row>
        <row r="41">
          <cell r="D41">
            <v>1544765</v>
          </cell>
        </row>
        <row r="42">
          <cell r="D42">
            <v>601289201</v>
          </cell>
        </row>
        <row r="43">
          <cell r="D43">
            <v>365962875</v>
          </cell>
        </row>
        <row r="44">
          <cell r="D44">
            <v>960623315</v>
          </cell>
        </row>
        <row r="45">
          <cell r="D45">
            <v>7297065</v>
          </cell>
        </row>
        <row r="46">
          <cell r="D46">
            <v>30501533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1">
          <cell r="D51">
            <v>9676359533</v>
          </cell>
        </row>
        <row r="52">
          <cell r="D52">
            <v>20155987756</v>
          </cell>
        </row>
        <row r="53">
          <cell r="D53">
            <v>0</v>
          </cell>
        </row>
        <row r="54">
          <cell r="D54">
            <v>1576112222</v>
          </cell>
        </row>
        <row r="60">
          <cell r="D60">
            <v>5323318280</v>
          </cell>
        </row>
        <row r="65">
          <cell r="D65">
            <v>318420</v>
          </cell>
        </row>
      </sheetData>
      <sheetData sheetId="8"/>
      <sheetData sheetId="9">
        <row r="4">
          <cell r="A4" t="str">
            <v>DEL 1 DE ENERO AL 31 DE DICIEMBRE DE 2023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94D1A-C7FB-4B51-A234-262639EE81CE}">
  <sheetPr>
    <tabColor theme="0" tint="-0.14999847407452621"/>
    <pageSetUpPr fitToPage="1"/>
  </sheetPr>
  <dimension ref="A1:H88"/>
  <sheetViews>
    <sheetView showGridLines="0" tabSelected="1" workbookViewId="0">
      <selection sqref="A1:E78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104.7109375" style="3" customWidth="1"/>
    <col min="4" max="5" width="21" style="33" customWidth="1"/>
    <col min="6" max="7" width="11.42578125" style="54"/>
    <col min="8" max="8" width="13.7109375" bestFit="1" customWidth="1"/>
  </cols>
  <sheetData>
    <row r="1" spans="1:6" s="3" customFormat="1" ht="13.5" customHeight="1" x14ac:dyDescent="0.25">
      <c r="A1" s="1" t="s">
        <v>0</v>
      </c>
      <c r="B1" s="1"/>
      <c r="C1" s="1"/>
      <c r="D1" s="1"/>
      <c r="E1" s="1"/>
      <c r="F1" s="2"/>
    </row>
    <row r="2" spans="1:6" s="3" customFormat="1" ht="13.5" customHeight="1" x14ac:dyDescent="0.25">
      <c r="A2" s="1" t="s">
        <v>1</v>
      </c>
      <c r="B2" s="1"/>
      <c r="C2" s="1"/>
      <c r="D2" s="1"/>
      <c r="E2" s="1"/>
      <c r="F2" s="2"/>
    </row>
    <row r="3" spans="1:6" s="3" customFormat="1" ht="13.5" customHeight="1" x14ac:dyDescent="0.25">
      <c r="A3" s="1" t="s">
        <v>2</v>
      </c>
      <c r="B3" s="1"/>
      <c r="C3" s="1"/>
      <c r="D3" s="1"/>
      <c r="E3" s="1"/>
      <c r="F3" s="2"/>
    </row>
    <row r="4" spans="1:6" s="3" customFormat="1" ht="13.5" customHeight="1" x14ac:dyDescent="0.25">
      <c r="A4" s="4" t="str">
        <f>'[1]4 ECSF'!A4:D4</f>
        <v>DEL 1 DE ENERO AL 31 DE DICIEMBRE DE 2023</v>
      </c>
      <c r="B4" s="4"/>
      <c r="C4" s="4"/>
      <c r="D4" s="4"/>
      <c r="E4" s="4"/>
      <c r="F4" s="2"/>
    </row>
    <row r="5" spans="1:6" s="3" customFormat="1" ht="13.5" customHeight="1" x14ac:dyDescent="0.25">
      <c r="A5" s="5" t="s">
        <v>3</v>
      </c>
      <c r="B5" s="5"/>
      <c r="C5" s="5"/>
      <c r="D5" s="5"/>
      <c r="E5" s="5"/>
      <c r="F5" s="2"/>
    </row>
    <row r="6" spans="1:6" s="11" customFormat="1" ht="18.75" customHeight="1" x14ac:dyDescent="0.25">
      <c r="A6" s="6" t="s">
        <v>4</v>
      </c>
      <c r="B6" s="7"/>
      <c r="C6" s="7"/>
      <c r="D6" s="8" t="str">
        <f>'[1]BALANZA AC.'!L8</f>
        <v>2023</v>
      </c>
      <c r="E6" s="9" t="str">
        <f>'[1]BALANZA AC.'!L7</f>
        <v>2022</v>
      </c>
      <c r="F6" s="10"/>
    </row>
    <row r="7" spans="1:6" s="3" customFormat="1" ht="5.0999999999999996" customHeight="1" x14ac:dyDescent="0.25">
      <c r="A7" s="12"/>
      <c r="B7" s="12"/>
      <c r="C7" s="12"/>
      <c r="D7" s="13"/>
      <c r="E7" s="13"/>
      <c r="F7" s="2"/>
    </row>
    <row r="8" spans="1:6" s="2" customFormat="1" x14ac:dyDescent="0.2">
      <c r="A8" s="14" t="s">
        <v>5</v>
      </c>
      <c r="B8" s="15"/>
      <c r="C8" s="15"/>
      <c r="D8" s="16"/>
      <c r="E8" s="16"/>
    </row>
    <row r="9" spans="1:6" s="3" customFormat="1" ht="5.0999999999999996" customHeight="1" x14ac:dyDescent="0.25">
      <c r="A9" s="17"/>
      <c r="B9" s="17"/>
      <c r="C9" s="17"/>
      <c r="D9" s="13"/>
      <c r="E9" s="13"/>
      <c r="F9" s="2"/>
    </row>
    <row r="10" spans="1:6" s="2" customFormat="1" ht="12.75" x14ac:dyDescent="0.2">
      <c r="A10" s="18"/>
      <c r="B10" s="18" t="s">
        <v>6</v>
      </c>
      <c r="C10" s="18"/>
      <c r="D10" s="19">
        <f>SUM(D11:D20)</f>
        <v>136885200088</v>
      </c>
      <c r="E10" s="19">
        <f>SUM(E11:E20)</f>
        <v>117386980583</v>
      </c>
    </row>
    <row r="11" spans="1:6" s="2" customFormat="1" ht="12.75" x14ac:dyDescent="0.2">
      <c r="A11" s="20"/>
      <c r="B11" s="20"/>
      <c r="C11" s="20" t="s">
        <v>7</v>
      </c>
      <c r="D11" s="21">
        <f>SUM('[1]2EA'!D11)</f>
        <v>5350733386</v>
      </c>
      <c r="E11" s="21">
        <v>2043741103</v>
      </c>
    </row>
    <row r="12" spans="1:6" s="2" customFormat="1" ht="12.75" x14ac:dyDescent="0.2">
      <c r="A12" s="20"/>
      <c r="B12" s="20"/>
      <c r="C12" s="20" t="s">
        <v>8</v>
      </c>
      <c r="D12" s="21">
        <f>SUM('[1]2EA'!D12)</f>
        <v>3081176058</v>
      </c>
      <c r="E12" s="21">
        <v>0</v>
      </c>
    </row>
    <row r="13" spans="1:6" s="2" customFormat="1" ht="12.75" customHeight="1" x14ac:dyDescent="0.2">
      <c r="A13" s="20"/>
      <c r="B13" s="20"/>
      <c r="C13" s="20" t="s">
        <v>9</v>
      </c>
      <c r="D13" s="21">
        <f>SUM('[1]2EA'!D13)</f>
        <v>0</v>
      </c>
      <c r="E13" s="21">
        <v>0</v>
      </c>
    </row>
    <row r="14" spans="1:6" s="2" customFormat="1" ht="12.75" x14ac:dyDescent="0.2">
      <c r="A14" s="20"/>
      <c r="B14" s="20"/>
      <c r="C14" s="20" t="s">
        <v>10</v>
      </c>
      <c r="D14" s="21">
        <f>SUM('[1]2EA'!D14)</f>
        <v>1982432900</v>
      </c>
      <c r="E14" s="21">
        <v>1902090310</v>
      </c>
    </row>
    <row r="15" spans="1:6" s="2" customFormat="1" ht="12.75" x14ac:dyDescent="0.2">
      <c r="A15" s="20"/>
      <c r="B15" s="20"/>
      <c r="C15" s="20" t="s">
        <v>11</v>
      </c>
      <c r="D15" s="21">
        <f>SUM('[1]2EA'!D15)</f>
        <v>1298375230</v>
      </c>
      <c r="E15" s="21">
        <v>806147801</v>
      </c>
    </row>
    <row r="16" spans="1:6" s="2" customFormat="1" ht="12.75" x14ac:dyDescent="0.2">
      <c r="A16" s="20"/>
      <c r="B16" s="20"/>
      <c r="C16" s="20" t="s">
        <v>12</v>
      </c>
      <c r="D16" s="21">
        <f>SUM('[1]2EA'!D16)</f>
        <v>4814392236</v>
      </c>
      <c r="E16" s="21">
        <v>1250352576</v>
      </c>
    </row>
    <row r="17" spans="1:5" s="2" customFormat="1" ht="12.75" x14ac:dyDescent="0.2">
      <c r="A17" s="20"/>
      <c r="B17" s="20"/>
      <c r="C17" s="20" t="s">
        <v>13</v>
      </c>
      <c r="D17" s="21">
        <f>SUM('[1]2EA'!D17)</f>
        <v>452354783</v>
      </c>
      <c r="E17" s="21">
        <v>319793156</v>
      </c>
    </row>
    <row r="18" spans="1:5" s="2" customFormat="1" ht="12.75" customHeight="1" x14ac:dyDescent="0.2">
      <c r="A18" s="22"/>
      <c r="B18" s="22"/>
      <c r="C18" s="23" t="s">
        <v>14</v>
      </c>
      <c r="D18" s="21">
        <f>SUM('[1]2EA'!D20)</f>
        <v>108298692951</v>
      </c>
      <c r="E18" s="24">
        <v>100236473240</v>
      </c>
    </row>
    <row r="19" spans="1:5" s="2" customFormat="1" ht="12.75" x14ac:dyDescent="0.2">
      <c r="A19" s="22"/>
      <c r="B19" s="22"/>
      <c r="C19" s="20" t="s">
        <v>15</v>
      </c>
      <c r="D19" s="21">
        <f>SUM('[1]2EA'!D22)</f>
        <v>11577756788</v>
      </c>
      <c r="E19" s="24">
        <v>10812744007</v>
      </c>
    </row>
    <row r="20" spans="1:5" s="25" customFormat="1" ht="12.75" x14ac:dyDescent="0.2">
      <c r="A20" s="22"/>
      <c r="B20" s="22"/>
      <c r="C20" s="20" t="s">
        <v>16</v>
      </c>
      <c r="D20" s="21">
        <f>SUM('[1]2EA'!D24)</f>
        <v>29285756</v>
      </c>
      <c r="E20" s="21">
        <v>15638390</v>
      </c>
    </row>
    <row r="21" spans="1:5" s="2" customFormat="1" ht="5.25" customHeight="1" x14ac:dyDescent="0.2">
      <c r="A21" s="22"/>
      <c r="B21" s="22"/>
      <c r="C21" s="22"/>
      <c r="D21" s="21"/>
      <c r="E21" s="21"/>
    </row>
    <row r="22" spans="1:5" s="2" customFormat="1" ht="12.75" x14ac:dyDescent="0.2">
      <c r="A22" s="18"/>
      <c r="B22" s="18" t="s">
        <v>17</v>
      </c>
      <c r="C22" s="18"/>
      <c r="D22" s="19">
        <f>SUM(D23:D38)</f>
        <v>86682990187</v>
      </c>
      <c r="E22" s="19">
        <f>SUM(E23:E38)</f>
        <v>75703895258</v>
      </c>
    </row>
    <row r="23" spans="1:5" s="26" customFormat="1" ht="12.75" x14ac:dyDescent="0.25">
      <c r="A23" s="22"/>
      <c r="B23" s="22"/>
      <c r="C23" s="20" t="s">
        <v>18</v>
      </c>
      <c r="D23" s="24">
        <f>SUM('[1]2EA'!D37)</f>
        <v>43133049567</v>
      </c>
      <c r="E23" s="24">
        <v>39543183125</v>
      </c>
    </row>
    <row r="24" spans="1:5" s="26" customFormat="1" ht="12.75" x14ac:dyDescent="0.25">
      <c r="A24" s="22"/>
      <c r="B24" s="22"/>
      <c r="C24" s="20" t="s">
        <v>19</v>
      </c>
      <c r="D24" s="24">
        <f>SUM('[1]2EA'!D38)</f>
        <v>1944024221</v>
      </c>
      <c r="E24" s="24">
        <v>1191092321</v>
      </c>
    </row>
    <row r="25" spans="1:5" s="26" customFormat="1" ht="12.75" x14ac:dyDescent="0.25">
      <c r="A25" s="22"/>
      <c r="B25" s="22"/>
      <c r="C25" s="20" t="s">
        <v>20</v>
      </c>
      <c r="D25" s="24">
        <f>SUM('[1]2EA'!D39)</f>
        <v>4482713656</v>
      </c>
      <c r="E25" s="24">
        <v>3531163221</v>
      </c>
    </row>
    <row r="26" spans="1:5" s="2" customFormat="1" ht="12.75" x14ac:dyDescent="0.2">
      <c r="A26" s="27"/>
      <c r="B26" s="27"/>
      <c r="C26" s="20" t="s">
        <v>21</v>
      </c>
      <c r="D26" s="21">
        <f>SUM('[1]2EA'!D41)</f>
        <v>1544765</v>
      </c>
      <c r="E26" s="21">
        <v>1432444</v>
      </c>
    </row>
    <row r="27" spans="1:5" s="2" customFormat="1" ht="12.75" x14ac:dyDescent="0.2">
      <c r="A27" s="27"/>
      <c r="B27" s="27"/>
      <c r="C27" s="20" t="s">
        <v>22</v>
      </c>
      <c r="D27" s="21">
        <f>SUM('[1]2EA'!D42)</f>
        <v>601289201</v>
      </c>
      <c r="E27" s="21">
        <v>281287619</v>
      </c>
    </row>
    <row r="28" spans="1:5" s="2" customFormat="1" ht="12.75" x14ac:dyDescent="0.2">
      <c r="A28" s="27"/>
      <c r="B28" s="27"/>
      <c r="C28" s="20" t="s">
        <v>23</v>
      </c>
      <c r="D28" s="21">
        <f>SUM('[1]2EA'!D43)</f>
        <v>365962875</v>
      </c>
      <c r="E28" s="21">
        <v>472625408</v>
      </c>
    </row>
    <row r="29" spans="1:5" s="2" customFormat="1" ht="12.75" x14ac:dyDescent="0.2">
      <c r="A29" s="27"/>
      <c r="B29" s="27"/>
      <c r="C29" s="20" t="s">
        <v>24</v>
      </c>
      <c r="D29" s="21">
        <f>SUM('[1]2EA'!D44)</f>
        <v>960623315</v>
      </c>
      <c r="E29" s="21">
        <v>918455270</v>
      </c>
    </row>
    <row r="30" spans="1:5" s="2" customFormat="1" ht="12.75" x14ac:dyDescent="0.2">
      <c r="A30" s="27"/>
      <c r="B30" s="27"/>
      <c r="C30" s="20" t="s">
        <v>25</v>
      </c>
      <c r="D30" s="21">
        <f>SUM('[1]2EA'!D45)</f>
        <v>7297065</v>
      </c>
      <c r="E30" s="21">
        <v>1400101424</v>
      </c>
    </row>
    <row r="31" spans="1:5" s="2" customFormat="1" ht="12.75" x14ac:dyDescent="0.2">
      <c r="A31" s="27"/>
      <c r="B31" s="27"/>
      <c r="C31" s="28" t="s">
        <v>26</v>
      </c>
      <c r="D31" s="21">
        <f>SUM('[1]2EA'!D46)</f>
        <v>30501533</v>
      </c>
      <c r="E31" s="21">
        <v>42208621</v>
      </c>
    </row>
    <row r="32" spans="1:5" s="2" customFormat="1" ht="12.75" customHeight="1" x14ac:dyDescent="0.2">
      <c r="A32" s="27"/>
      <c r="B32" s="27"/>
      <c r="C32" s="28" t="s">
        <v>27</v>
      </c>
      <c r="D32" s="21">
        <f>SUM('[1]2EA'!D47)</f>
        <v>0</v>
      </c>
      <c r="E32" s="21">
        <v>0</v>
      </c>
    </row>
    <row r="33" spans="1:8" s="2" customFormat="1" ht="12.75" customHeight="1" x14ac:dyDescent="0.2">
      <c r="A33" s="27"/>
      <c r="B33" s="27"/>
      <c r="C33" s="28" t="s">
        <v>28</v>
      </c>
      <c r="D33" s="21">
        <f>SUM('[1]2EA'!D48)</f>
        <v>0</v>
      </c>
      <c r="E33" s="21">
        <v>0</v>
      </c>
    </row>
    <row r="34" spans="1:8" s="2" customFormat="1" ht="12.75" customHeight="1" x14ac:dyDescent="0.2">
      <c r="A34" s="27"/>
      <c r="B34" s="27"/>
      <c r="C34" s="28" t="s">
        <v>29</v>
      </c>
      <c r="D34" s="21">
        <f>SUM('[1]2EA'!D49)</f>
        <v>0</v>
      </c>
      <c r="E34" s="21">
        <v>0</v>
      </c>
    </row>
    <row r="35" spans="1:8" s="2" customFormat="1" ht="12.75" x14ac:dyDescent="0.2">
      <c r="A35" s="27"/>
      <c r="B35" s="27"/>
      <c r="C35" s="20" t="s">
        <v>30</v>
      </c>
      <c r="D35" s="21">
        <f>SUM('[1]2EA'!D51)</f>
        <v>9676359533</v>
      </c>
      <c r="E35" s="21">
        <v>8883566580</v>
      </c>
    </row>
    <row r="36" spans="1:8" s="2" customFormat="1" ht="12.75" x14ac:dyDescent="0.2">
      <c r="A36" s="27"/>
      <c r="B36" s="27"/>
      <c r="C36" s="20" t="s">
        <v>31</v>
      </c>
      <c r="D36" s="21">
        <f>SUM('[1]2EA'!D52)</f>
        <v>20155987756</v>
      </c>
      <c r="E36" s="21">
        <v>17253533601</v>
      </c>
    </row>
    <row r="37" spans="1:8" s="2" customFormat="1" ht="12.75" customHeight="1" x14ac:dyDescent="0.2">
      <c r="A37" s="27"/>
      <c r="B37" s="27"/>
      <c r="C37" s="20" t="s">
        <v>32</v>
      </c>
      <c r="D37" s="21">
        <f>SUM('[1]2EA'!D53)</f>
        <v>0</v>
      </c>
      <c r="E37" s="21">
        <v>0</v>
      </c>
    </row>
    <row r="38" spans="1:8" s="2" customFormat="1" ht="12.75" x14ac:dyDescent="0.2">
      <c r="A38" s="29"/>
      <c r="B38" s="29"/>
      <c r="C38" s="30" t="s">
        <v>33</v>
      </c>
      <c r="D38" s="21">
        <f>SUM('[1]2EA'!D60+'[1]2EA'!D65)</f>
        <v>5323636700</v>
      </c>
      <c r="E38" s="21">
        <v>2185245624</v>
      </c>
    </row>
    <row r="39" spans="1:8" s="3" customFormat="1" ht="5.0999999999999996" customHeight="1" x14ac:dyDescent="0.25">
      <c r="A39" s="12"/>
      <c r="B39" s="12"/>
      <c r="C39" s="12"/>
      <c r="D39" s="13"/>
      <c r="E39" s="13"/>
      <c r="F39" s="2"/>
    </row>
    <row r="40" spans="1:8" s="3" customFormat="1" x14ac:dyDescent="0.25">
      <c r="A40" s="14" t="s">
        <v>34</v>
      </c>
      <c r="B40" s="15"/>
      <c r="C40" s="15"/>
      <c r="D40" s="31">
        <f>SUM(D10-D22)</f>
        <v>50202209901</v>
      </c>
      <c r="E40" s="31">
        <f>SUM(E10-E22)</f>
        <v>41683085325</v>
      </c>
      <c r="F40" s="25"/>
      <c r="G40" s="32"/>
    </row>
    <row r="41" spans="1:8" s="3" customFormat="1" x14ac:dyDescent="0.25">
      <c r="A41" s="17"/>
      <c r="B41" s="17"/>
      <c r="C41" s="17"/>
      <c r="D41" s="13"/>
      <c r="E41" s="13"/>
      <c r="F41" s="2"/>
      <c r="H41" s="33"/>
    </row>
    <row r="42" spans="1:8" s="2" customFormat="1" x14ac:dyDescent="0.2">
      <c r="A42" s="14" t="s">
        <v>35</v>
      </c>
      <c r="B42" s="15"/>
      <c r="C42" s="15"/>
      <c r="D42" s="16"/>
      <c r="E42" s="16"/>
    </row>
    <row r="43" spans="1:8" s="2" customFormat="1" x14ac:dyDescent="0.2">
      <c r="A43" s="34"/>
      <c r="B43" s="22"/>
      <c r="C43" s="22"/>
      <c r="D43" s="35"/>
      <c r="E43" s="35"/>
    </row>
    <row r="44" spans="1:8" s="2" customFormat="1" ht="12.75" x14ac:dyDescent="0.2">
      <c r="A44" s="18"/>
      <c r="B44" s="18" t="s">
        <v>6</v>
      </c>
      <c r="C44" s="18"/>
      <c r="D44" s="19">
        <f>SUM(D45:D47)</f>
        <v>8971837114</v>
      </c>
      <c r="E44" s="19">
        <f>SUM(E45:E47)</f>
        <v>2064542961</v>
      </c>
    </row>
    <row r="45" spans="1:8" s="2" customFormat="1" ht="12.75" x14ac:dyDescent="0.2">
      <c r="A45" s="20"/>
      <c r="B45" s="20"/>
      <c r="C45" s="20" t="s">
        <v>36</v>
      </c>
      <c r="D45" s="21">
        <f>SUM('[1]MATRIZ FLUJO EFECTIVO'!F60)</f>
        <v>0</v>
      </c>
      <c r="E45" s="21">
        <v>294652737</v>
      </c>
      <c r="F45" s="36"/>
      <c r="G45" s="36"/>
    </row>
    <row r="46" spans="1:8" s="2" customFormat="1" ht="12.75" x14ac:dyDescent="0.2">
      <c r="A46" s="20"/>
      <c r="B46" s="20"/>
      <c r="C46" s="20" t="s">
        <v>37</v>
      </c>
      <c r="D46" s="21">
        <f>SUM('[1]MATRIZ FLUJO EFECTIVO'!F67)</f>
        <v>13583445</v>
      </c>
      <c r="E46" s="21">
        <v>205860247</v>
      </c>
      <c r="F46" s="37"/>
      <c r="G46" s="37"/>
    </row>
    <row r="47" spans="1:8" s="2" customFormat="1" ht="12.75" x14ac:dyDescent="0.2">
      <c r="A47" s="20"/>
      <c r="B47" s="20"/>
      <c r="C47" s="20" t="s">
        <v>38</v>
      </c>
      <c r="D47" s="21">
        <f>SUM('[1]MATRIZ FLUJO EFECTIVO'!F20+'[1]MATRIZ FLUJO EFECTIVO'!F28+'[1]MATRIZ FLUJO EFECTIVO'!F34+'[1]MATRIZ FLUJO EFECTIVO'!F38+'[1]MATRIZ FLUJO EFECTIVO'!F40+'[1]MATRIZ FLUJO EFECTIVO'!F42+'[1]MATRIZ FLUJO EFECTIVO'!F49+'[1]MATRIZ FLUJO EFECTIVO'!F54+'[1]MATRIZ FLUJO EFECTIVO'!F76+'[1]MATRIZ FLUJO EFECTIVO'!F82+'[1]MATRIZ FLUJO EFECTIVO'!F88+'[1]MATRIZ FLUJO EFECTIVO'!F95+'[1]MATRIZ FLUJO EFECTIVO'!N86+'[1]MATRIZ FLUJO EFECTIVO'!N89+'[1]MATRIZ FLUJO EFECTIVO'!N92+'[1]MATRIZ FLUJO EFECTIVO'!N98+'[1]MATRIZ FLUJO EFECTIVO'!N101+'[1]MATRIZ FLUJO EFECTIVO'!N104+'[1]MATRIZ FLUJO EFECTIVO'!N109+'[1]MATRIZ FLUJO EFECTIVO'!N113+'[1]MATRIZ FLUJO EFECTIVO'!N117)</f>
        <v>8958253669</v>
      </c>
      <c r="E47" s="21">
        <v>1564029977</v>
      </c>
      <c r="F47" s="36"/>
      <c r="G47" s="36"/>
    </row>
    <row r="48" spans="1:8" s="2" customFormat="1" ht="5.0999999999999996" customHeight="1" x14ac:dyDescent="0.2">
      <c r="A48" s="27"/>
      <c r="B48" s="27"/>
      <c r="C48" s="27"/>
      <c r="D48" s="21"/>
      <c r="E48" s="21"/>
    </row>
    <row r="49" spans="1:7" s="2" customFormat="1" ht="12.75" x14ac:dyDescent="0.2">
      <c r="A49" s="18"/>
      <c r="B49" s="18" t="s">
        <v>17</v>
      </c>
      <c r="C49" s="18"/>
      <c r="D49" s="19">
        <f>SUM(D50:D52)</f>
        <v>55682574816</v>
      </c>
      <c r="E49" s="19">
        <f>SUM(E50:E52)</f>
        <v>37718694295</v>
      </c>
    </row>
    <row r="50" spans="1:7" s="2" customFormat="1" ht="12.75" x14ac:dyDescent="0.2">
      <c r="A50" s="20"/>
      <c r="B50" s="20"/>
      <c r="C50" s="20" t="s">
        <v>36</v>
      </c>
      <c r="D50" s="21">
        <f>SUM('[1]MATRIZ FLUJO EFECTIVO'!G60)</f>
        <v>4148453641</v>
      </c>
      <c r="E50" s="21">
        <v>2259666993</v>
      </c>
    </row>
    <row r="51" spans="1:7" s="2" customFormat="1" ht="12.75" x14ac:dyDescent="0.2">
      <c r="A51" s="20"/>
      <c r="B51" s="20"/>
      <c r="C51" s="20" t="s">
        <v>37</v>
      </c>
      <c r="D51" s="21">
        <f>SUM('[1]MATRIZ FLUJO EFECTIVO'!G67)</f>
        <v>411860048</v>
      </c>
      <c r="E51" s="21">
        <v>377275482</v>
      </c>
    </row>
    <row r="52" spans="1:7" s="2" customFormat="1" ht="12.75" x14ac:dyDescent="0.2">
      <c r="A52" s="20"/>
      <c r="B52" s="20"/>
      <c r="C52" s="20" t="s">
        <v>39</v>
      </c>
      <c r="D52" s="21">
        <f>SUM('[1]MATRIZ FLUJO EFECTIVO'!G20+'[1]MATRIZ FLUJO EFECTIVO'!G28+'[1]MATRIZ FLUJO EFECTIVO'!G34+'[1]MATRIZ FLUJO EFECTIVO'!G38+'[1]MATRIZ FLUJO EFECTIVO'!G40+'[1]MATRIZ FLUJO EFECTIVO'!G42+'[1]MATRIZ FLUJO EFECTIVO'!G49+'[1]MATRIZ FLUJO EFECTIVO'!G54+'[1]MATRIZ FLUJO EFECTIVO'!G76+'[1]MATRIZ FLUJO EFECTIVO'!G82+'[1]MATRIZ FLUJO EFECTIVO'!G88+'[1]MATRIZ FLUJO EFECTIVO'!G95+'[1]MATRIZ FLUJO EFECTIVO'!O86+'[1]MATRIZ FLUJO EFECTIVO'!O89+'[1]MATRIZ FLUJO EFECTIVO'!O92+'[1]MATRIZ FLUJO EFECTIVO'!O98+'[1]MATRIZ FLUJO EFECTIVO'!O101+'[1]MATRIZ FLUJO EFECTIVO'!O104+'[1]MATRIZ FLUJO EFECTIVO'!O109+'[1]MATRIZ FLUJO EFECTIVO'!O113+'[1]MATRIZ FLUJO EFECTIVO'!O117)</f>
        <v>51122261127</v>
      </c>
      <c r="E52" s="21">
        <v>35081751820</v>
      </c>
    </row>
    <row r="53" spans="1:7" s="3" customFormat="1" ht="5.0999999999999996" customHeight="1" x14ac:dyDescent="0.25">
      <c r="A53" s="38"/>
      <c r="B53" s="38"/>
      <c r="C53" s="38"/>
      <c r="D53" s="13"/>
      <c r="E53" s="13"/>
      <c r="F53" s="2"/>
    </row>
    <row r="54" spans="1:7" s="3" customFormat="1" x14ac:dyDescent="0.25">
      <c r="A54" s="14" t="s">
        <v>40</v>
      </c>
      <c r="B54" s="15"/>
      <c r="C54" s="15"/>
      <c r="D54" s="31">
        <f>SUM(D44-D49)</f>
        <v>-46710737702</v>
      </c>
      <c r="E54" s="31">
        <f>SUM(E44-E49)</f>
        <v>-35654151334</v>
      </c>
      <c r="F54" s="25"/>
      <c r="G54" s="32"/>
    </row>
    <row r="55" spans="1:7" s="3" customFormat="1" x14ac:dyDescent="0.25">
      <c r="A55" s="12"/>
      <c r="B55" s="12"/>
      <c r="C55" s="12"/>
      <c r="D55" s="13"/>
      <c r="E55" s="13"/>
      <c r="F55" s="2"/>
    </row>
    <row r="56" spans="1:7" s="2" customFormat="1" x14ac:dyDescent="0.2">
      <c r="A56" s="14" t="s">
        <v>41</v>
      </c>
      <c r="B56" s="15"/>
      <c r="C56" s="15"/>
      <c r="D56" s="16"/>
      <c r="E56" s="16"/>
    </row>
    <row r="57" spans="1:7" s="2" customFormat="1" x14ac:dyDescent="0.2">
      <c r="A57" s="34"/>
      <c r="B57" s="22"/>
      <c r="C57" s="22"/>
      <c r="D57" s="21"/>
      <c r="E57" s="21"/>
    </row>
    <row r="58" spans="1:7" s="2" customFormat="1" ht="12.75" x14ac:dyDescent="0.2">
      <c r="A58" s="18"/>
      <c r="B58" s="18" t="s">
        <v>6</v>
      </c>
      <c r="C58" s="18"/>
      <c r="D58" s="19">
        <f>SUM(D61:D63)</f>
        <v>876943922</v>
      </c>
      <c r="E58" s="19">
        <f>SUM(E61:E63)</f>
        <v>-152313825</v>
      </c>
    </row>
    <row r="59" spans="1:7" s="2" customFormat="1" ht="5.0999999999999996" customHeight="1" x14ac:dyDescent="0.2">
      <c r="B59" s="22"/>
      <c r="C59" s="22"/>
      <c r="D59" s="39"/>
      <c r="E59" s="39"/>
    </row>
    <row r="60" spans="1:7" s="2" customFormat="1" ht="12.75" x14ac:dyDescent="0.2">
      <c r="B60" s="20"/>
      <c r="C60" s="20" t="s">
        <v>42</v>
      </c>
      <c r="D60" s="39">
        <f>SUM(D61)</f>
        <v>-333971414</v>
      </c>
      <c r="E60" s="39">
        <f>SUM(E61:E61)</f>
        <v>-242013061</v>
      </c>
    </row>
    <row r="61" spans="1:7" s="2" customFormat="1" ht="12.75" x14ac:dyDescent="0.2">
      <c r="B61" s="22"/>
      <c r="C61" s="20" t="s">
        <v>43</v>
      </c>
      <c r="D61" s="21">
        <f>SUM('[1]MATRIZ FLUJO EFECTIVO'!N26+'[1]MATRIZ FLUJO EFECTIVO'!N58-'[1]MATRIZ FLUJO EFECTIVO'!O26-'[1]MATRIZ FLUJO EFECTIVO'!O58)</f>
        <v>-333971414</v>
      </c>
      <c r="E61" s="21">
        <v>-242013061</v>
      </c>
    </row>
    <row r="62" spans="1:7" s="2" customFormat="1" ht="12.75" x14ac:dyDescent="0.2">
      <c r="B62" s="22"/>
      <c r="C62" s="20" t="s">
        <v>44</v>
      </c>
      <c r="D62" s="21">
        <v>0</v>
      </c>
      <c r="E62" s="21">
        <v>0</v>
      </c>
    </row>
    <row r="63" spans="1:7" s="2" customFormat="1" ht="12.75" x14ac:dyDescent="0.2">
      <c r="B63" s="20"/>
      <c r="C63" s="20" t="s">
        <v>45</v>
      </c>
      <c r="D63" s="21">
        <f>SUM('[1]MATRIZ FLUJO EFECTIVO'!N12+'[1]MATRIZ FLUJO EFECTIVO'!N22+'[1]MATRIZ FLUJO EFECTIVO'!N27+'[1]MATRIZ FLUJO EFECTIVO'!N29+'[1]MATRIZ FLUJO EFECTIVO'!N37+'[1]MATRIZ FLUJO EFECTIVO'!N41+'[1]MATRIZ FLUJO EFECTIVO'!N50+'[1]MATRIZ FLUJO EFECTIVO'!N54+'[1]MATRIZ FLUJO EFECTIVO'!N59+'[1]MATRIZ FLUJO EFECTIVO'!N61+'[1]MATRIZ FLUJO EFECTIVO'!N64+'[1]MATRIZ FLUJO EFECTIVO'!N71)</f>
        <v>1210915336</v>
      </c>
      <c r="E63" s="21">
        <v>89699236</v>
      </c>
    </row>
    <row r="64" spans="1:7" s="2" customFormat="1" ht="5.0999999999999996" customHeight="1" x14ac:dyDescent="0.2">
      <c r="B64" s="22"/>
      <c r="C64" s="22"/>
      <c r="D64" s="21"/>
      <c r="E64" s="21"/>
    </row>
    <row r="65" spans="1:7" s="2" customFormat="1" ht="12.75" x14ac:dyDescent="0.2">
      <c r="A65" s="18"/>
      <c r="B65" s="18" t="s">
        <v>17</v>
      </c>
      <c r="C65" s="18"/>
      <c r="D65" s="19">
        <f>SUM(D67:D70)</f>
        <v>1938204276</v>
      </c>
      <c r="E65" s="19">
        <f>E66+E70</f>
        <v>2280173636</v>
      </c>
    </row>
    <row r="66" spans="1:7" s="2" customFormat="1" ht="12.75" x14ac:dyDescent="0.2">
      <c r="A66" s="20"/>
      <c r="C66" s="20" t="s">
        <v>46</v>
      </c>
      <c r="D66" s="39">
        <f>SUM(D68:D68)</f>
        <v>1576112222</v>
      </c>
      <c r="E66" s="39">
        <f>SUM(E68:E68)</f>
        <v>1182955046</v>
      </c>
    </row>
    <row r="67" spans="1:7" s="2" customFormat="1" ht="5.0999999999999996" customHeight="1" x14ac:dyDescent="0.2">
      <c r="A67" s="20"/>
      <c r="B67" s="20"/>
      <c r="C67" s="20"/>
      <c r="D67" s="39"/>
      <c r="E67" s="39"/>
    </row>
    <row r="68" spans="1:7" s="2" customFormat="1" ht="12.75" x14ac:dyDescent="0.2">
      <c r="A68" s="22"/>
      <c r="B68" s="22"/>
      <c r="C68" s="20" t="s">
        <v>43</v>
      </c>
      <c r="D68" s="21">
        <f>SUM('[1]2EA'!D54)</f>
        <v>1576112222</v>
      </c>
      <c r="E68" s="21">
        <v>1182955046</v>
      </c>
    </row>
    <row r="69" spans="1:7" s="2" customFormat="1" ht="12.75" x14ac:dyDescent="0.2">
      <c r="B69" s="22"/>
      <c r="C69" s="20" t="s">
        <v>44</v>
      </c>
      <c r="D69" s="21">
        <v>0</v>
      </c>
      <c r="E69" s="21">
        <v>0</v>
      </c>
    </row>
    <row r="70" spans="1:7" s="2" customFormat="1" ht="12.75" x14ac:dyDescent="0.2">
      <c r="A70" s="20"/>
      <c r="B70" s="20"/>
      <c r="C70" s="20" t="s">
        <v>47</v>
      </c>
      <c r="D70" s="21">
        <f>SUM('[1]MATRIZ FLUJO EFECTIVO'!O12+'[1]MATRIZ FLUJO EFECTIVO'!O22+'[1]MATRIZ FLUJO EFECTIVO'!O27+'[1]MATRIZ FLUJO EFECTIVO'!O29+'[1]MATRIZ FLUJO EFECTIVO'!O37+'[1]MATRIZ FLUJO EFECTIVO'!O41+'[1]MATRIZ FLUJO EFECTIVO'!O50+'[1]MATRIZ FLUJO EFECTIVO'!O54+'[1]MATRIZ FLUJO EFECTIVO'!O59+'[1]MATRIZ FLUJO EFECTIVO'!O61+'[1]MATRIZ FLUJO EFECTIVO'!O64+'[1]MATRIZ FLUJO EFECTIVO'!O71)</f>
        <v>362092054</v>
      </c>
      <c r="E70" s="21">
        <v>1097218590</v>
      </c>
    </row>
    <row r="71" spans="1:7" s="3" customFormat="1" ht="5.0999999999999996" customHeight="1" x14ac:dyDescent="0.25">
      <c r="A71" s="17"/>
      <c r="B71" s="17"/>
      <c r="C71" s="17"/>
      <c r="D71" s="13"/>
      <c r="E71" s="13"/>
      <c r="F71" s="2"/>
    </row>
    <row r="72" spans="1:7" s="3" customFormat="1" x14ac:dyDescent="0.25">
      <c r="A72" s="14" t="s">
        <v>48</v>
      </c>
      <c r="B72" s="15"/>
      <c r="C72" s="15"/>
      <c r="D72" s="31">
        <f>D58-D65</f>
        <v>-1061260354</v>
      </c>
      <c r="E72" s="31">
        <f>E58-E65</f>
        <v>-2432487461</v>
      </c>
      <c r="F72" s="25"/>
      <c r="G72" s="32"/>
    </row>
    <row r="73" spans="1:7" s="2" customFormat="1" ht="12.75" x14ac:dyDescent="0.2">
      <c r="A73" s="22"/>
      <c r="B73" s="22"/>
      <c r="C73" s="22"/>
      <c r="D73" s="21"/>
      <c r="E73" s="21"/>
    </row>
    <row r="74" spans="1:7" s="3" customFormat="1" ht="15.75" thickBot="1" x14ac:dyDescent="0.3">
      <c r="A74" s="40" t="s">
        <v>49</v>
      </c>
      <c r="B74" s="41"/>
      <c r="C74" s="41"/>
      <c r="D74" s="42">
        <f>D40+D54+D72</f>
        <v>2430211845</v>
      </c>
      <c r="E74" s="42">
        <f>E40+E54+E72</f>
        <v>3596446530</v>
      </c>
      <c r="F74" s="2"/>
    </row>
    <row r="75" spans="1:7" s="2" customFormat="1" ht="15.75" thickBot="1" x14ac:dyDescent="0.25">
      <c r="A75" s="43" t="s">
        <v>50</v>
      </c>
      <c r="B75" s="44"/>
      <c r="C75" s="44"/>
      <c r="D75" s="45">
        <f>SUM('[1]1ESF'!C14)</f>
        <v>11667636522</v>
      </c>
      <c r="E75" s="45">
        <v>8071189992</v>
      </c>
    </row>
    <row r="76" spans="1:7" s="2" customFormat="1" x14ac:dyDescent="0.2">
      <c r="A76" s="46" t="s">
        <v>51</v>
      </c>
      <c r="B76" s="47"/>
      <c r="C76" s="47"/>
      <c r="D76" s="48">
        <f>SUM('[1]1ESF'!B14)</f>
        <v>14097848367</v>
      </c>
      <c r="E76" s="48">
        <v>11667636522</v>
      </c>
    </row>
    <row r="77" spans="1:7" s="3" customFormat="1" ht="4.5" customHeight="1" x14ac:dyDescent="0.25">
      <c r="A77" s="49"/>
      <c r="B77" s="49"/>
      <c r="C77" s="49"/>
      <c r="D77" s="50"/>
      <c r="E77" s="50"/>
      <c r="F77" s="2"/>
    </row>
    <row r="78" spans="1:7" s="3" customFormat="1" ht="12.75" customHeight="1" x14ac:dyDescent="0.25">
      <c r="A78" s="51" t="s">
        <v>52</v>
      </c>
      <c r="B78" s="52"/>
      <c r="C78" s="52"/>
      <c r="D78" s="33"/>
      <c r="E78" s="33"/>
      <c r="F78" s="2"/>
    </row>
    <row r="79" spans="1:7" s="54" customFormat="1" x14ac:dyDescent="0.25">
      <c r="A79" s="3"/>
      <c r="B79" s="3"/>
      <c r="C79" s="3"/>
      <c r="D79" s="53"/>
      <c r="E79" s="53"/>
      <c r="F79" s="2"/>
      <c r="G79" s="3"/>
    </row>
    <row r="80" spans="1:7" s="54" customFormat="1" x14ac:dyDescent="0.25">
      <c r="A80" s="3"/>
      <c r="B80" s="3"/>
      <c r="C80" s="3"/>
      <c r="D80" s="53"/>
      <c r="E80" s="53"/>
      <c r="F80" s="2"/>
      <c r="G80" s="3"/>
    </row>
    <row r="81" spans="4:5" x14ac:dyDescent="0.25">
      <c r="D81" s="53"/>
      <c r="E81" s="53"/>
    </row>
    <row r="82" spans="4:5" x14ac:dyDescent="0.25">
      <c r="D82" s="53"/>
      <c r="E82" s="53"/>
    </row>
    <row r="83" spans="4:5" x14ac:dyDescent="0.25">
      <c r="D83" s="53"/>
      <c r="E83" s="53"/>
    </row>
    <row r="84" spans="4:5" x14ac:dyDescent="0.25">
      <c r="D84" s="53"/>
      <c r="E84" s="53"/>
    </row>
    <row r="85" spans="4:5" x14ac:dyDescent="0.25">
      <c r="D85" s="53"/>
      <c r="E85" s="53"/>
    </row>
    <row r="86" spans="4:5" x14ac:dyDescent="0.25">
      <c r="D86" s="53"/>
      <c r="E86" s="53"/>
    </row>
    <row r="87" spans="4:5" x14ac:dyDescent="0.25">
      <c r="D87" s="53"/>
      <c r="E87" s="53"/>
    </row>
    <row r="88" spans="4:5" x14ac:dyDescent="0.25">
      <c r="D88" s="53"/>
      <c r="E88" s="53"/>
    </row>
  </sheetData>
  <mergeCells count="8">
    <mergeCell ref="F45:G45"/>
    <mergeCell ref="F47:G47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6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2024-04-03T21:05:21Z</dcterms:created>
  <dcterms:modified xsi:type="dcterms:W3CDTF">2024-04-03T21:05:21Z</dcterms:modified>
</cp:coreProperties>
</file>