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75CFB7F-4ED2-4A1E-8781-12BF8D23D518}" xr6:coauthVersionLast="40" xr6:coauthVersionMax="40" xr10:uidLastSave="{00000000-0000-0000-0000-000000000000}"/>
  <bookViews>
    <workbookView xWindow="0" yWindow="0" windowWidth="25200" windowHeight="11775" xr2:uid="{B5206EA7-D08D-4D29-9136-B49442B0D5B6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  <c r="G96" i="1"/>
  <c r="E96" i="1"/>
  <c r="D96" i="1"/>
  <c r="F95" i="1"/>
  <c r="F93" i="1"/>
  <c r="F92" i="1"/>
  <c r="F90" i="1"/>
  <c r="F96" i="1" s="1"/>
  <c r="H80" i="1"/>
  <c r="I80" i="1" s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E69" i="1"/>
  <c r="D69" i="1"/>
  <c r="F69" i="1" s="1"/>
  <c r="I65" i="1"/>
  <c r="F65" i="1"/>
  <c r="I64" i="1"/>
  <c r="F64" i="1"/>
  <c r="I63" i="1"/>
  <c r="F63" i="1"/>
  <c r="F61" i="1" s="1"/>
  <c r="I62" i="1"/>
  <c r="F62" i="1"/>
  <c r="I61" i="1"/>
  <c r="H61" i="1"/>
  <c r="G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G67" i="1" s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I47" i="1"/>
  <c r="H47" i="1"/>
  <c r="H67" i="1" s="1"/>
  <c r="I67" i="1" s="1"/>
  <c r="G47" i="1"/>
  <c r="E47" i="1"/>
  <c r="E67" i="1" s="1"/>
  <c r="D47" i="1"/>
  <c r="D67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I17" i="1" s="1"/>
  <c r="G17" i="1"/>
  <c r="E17" i="1"/>
  <c r="D17" i="1"/>
  <c r="D42" i="1" s="1"/>
  <c r="D72" i="1" s="1"/>
  <c r="H16" i="1"/>
  <c r="G16" i="1"/>
  <c r="F16" i="1"/>
  <c r="E16" i="1"/>
  <c r="D16" i="1"/>
  <c r="I16" i="1" s="1"/>
  <c r="I15" i="1"/>
  <c r="F15" i="1"/>
  <c r="H14" i="1"/>
  <c r="I14" i="1" s="1"/>
  <c r="G14" i="1"/>
  <c r="G42" i="1" s="1"/>
  <c r="G72" i="1" s="1"/>
  <c r="F14" i="1"/>
  <c r="E14" i="1"/>
  <c r="E42" i="1" s="1"/>
  <c r="E72" i="1" s="1"/>
  <c r="I13" i="1"/>
  <c r="F13" i="1"/>
  <c r="I12" i="1"/>
  <c r="F12" i="1"/>
  <c r="I11" i="1"/>
  <c r="F11" i="1"/>
  <c r="I10" i="1"/>
  <c r="F10" i="1"/>
  <c r="F42" i="1" s="1"/>
  <c r="F72" i="1" s="1"/>
  <c r="H42" i="1" l="1"/>
  <c r="H72" i="1" l="1"/>
  <c r="I72" i="1" s="1"/>
  <c r="I44" i="1"/>
  <c r="I42" i="1"/>
</calcChain>
</file>

<file path=xl/sharedStrings.xml><?xml version="1.0" encoding="utf-8"?>
<sst xmlns="http://schemas.openxmlformats.org/spreadsheetml/2006/main" count="83" uniqueCount="78">
  <si>
    <t>GOBIERNO CONSTITUCIONAL DEL ESTADO DE CHIAPAS</t>
  </si>
  <si>
    <t>GOBIERNO ESTATAL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</si>
  <si>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</si>
  <si>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</si>
  <si>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</si>
  <si>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</si>
  <si>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</si>
  <si>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</si>
  <si>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</si>
  <si>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</si>
  <si>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</si>
  <si>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</si>
  <si>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</si>
  <si>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</si>
  <si>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</si>
  <si>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</si>
  <si>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</si>
  <si>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</si>
  <si>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</si>
  <si>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</si>
  <si>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</si>
  <si>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</si>
  <si>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</si>
  <si>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</si>
  <si>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</si>
  <si>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</si>
  <si>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</si>
  <si>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</si>
  <si>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</si>
  <si>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</si>
  <si>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</si>
  <si>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</si>
  <si>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</si>
  <si>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</si>
  <si>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</si>
  <si>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</si>
  <si>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</si>
  <si>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</si>
  <si>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</si>
  <si>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</si>
  <si>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</si>
  <si>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</si>
  <si>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</si>
  <si>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</si>
  <si>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</si>
  <si>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</si>
  <si>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</si>
  <si>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</si>
  <si>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</si>
  <si>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</si>
  <si>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</si>
  <si>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</si>
  <si>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</si>
  <si>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</si>
  <si>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</si>
  <si>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</si>
  <si>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</si>
  <si>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</si>
  <si>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</si>
  <si>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</si>
  <si>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</si>
  <si>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</si>
  <si>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</si>
  <si>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</si>
  <si>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</si>
  <si>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</si>
  <si>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</si>
  <si>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</si>
  <si>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</si>
  <si>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</si>
  <si>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</si>
  <si>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</si>
  <si>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</si>
  <si>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</si>
  <si>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LDF 5 según Dirección de Ingresos</t>
  </si>
  <si>
    <t>Más Ajuste de UNACH</t>
  </si>
  <si>
    <t>Más Ajuste de Fiscalía, Transparencia e IEPC</t>
  </si>
  <si>
    <t>TOTAL INGRESO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</si>
</sst>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" fillId="0" borderId="0"/>
  </cellStyleXfs>
  <cellXfs count="87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top"/>
    </xf>
    <xf numFmtId="164" fontId="10" fillId="0" borderId="0" xfId="1" applyNumberFormat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10" fillId="0" borderId="0" xfId="1" applyFont="1" applyAlignment="1">
      <alignment vertical="top"/>
    </xf>
    <xf numFmtId="0" fontId="9" fillId="0" borderId="0" xfId="1" applyFont="1" applyAlignment="1">
      <alignment horizontal="justify" vertical="top"/>
    </xf>
    <xf numFmtId="165" fontId="8" fillId="0" borderId="0" xfId="2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" fillId="0" borderId="0" xfId="3" applyAlignment="1">
      <alignment horizontal="justify" vertical="top"/>
    </xf>
    <xf numFmtId="0" fontId="10" fillId="0" borderId="0" xfId="1" applyFont="1" applyAlignment="1">
      <alignment horizontal="justify" vertical="top"/>
    </xf>
    <xf numFmtId="165" fontId="5" fillId="0" borderId="0" xfId="2" applyNumberFormat="1" applyFont="1" applyAlignment="1">
      <alignment horizontal="right" vertical="top"/>
    </xf>
    <xf numFmtId="165" fontId="10" fillId="0" borderId="0" xfId="1" applyNumberFormat="1" applyFont="1" applyAlignment="1">
      <alignment vertical="top"/>
    </xf>
    <xf numFmtId="0" fontId="10" fillId="0" borderId="0" xfId="1" applyFont="1" applyAlignment="1">
      <alignment horizontal="justify" vertical="top" wrapText="1"/>
    </xf>
    <xf numFmtId="164" fontId="8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166" fontId="5" fillId="0" borderId="0" xfId="2" applyNumberFormat="1" applyFont="1" applyAlignment="1">
      <alignment horizontal="right" vertical="top"/>
    </xf>
    <xf numFmtId="0" fontId="9" fillId="4" borderId="0" xfId="1" applyFont="1" applyFill="1" applyAlignment="1">
      <alignment horizontal="left" vertical="center"/>
    </xf>
    <xf numFmtId="166" fontId="8" fillId="4" borderId="0" xfId="2" applyNumberFormat="1" applyFont="1" applyFill="1" applyAlignment="1">
      <alignment horizontal="right" vertical="center"/>
    </xf>
    <xf numFmtId="165" fontId="8" fillId="4" borderId="0" xfId="2" applyNumberFormat="1" applyFont="1" applyFill="1" applyAlignment="1">
      <alignment horizontal="right" vertical="center"/>
    </xf>
    <xf numFmtId="164" fontId="8" fillId="4" borderId="0" xfId="2" applyNumberFormat="1" applyFont="1" applyFill="1" applyAlignment="1">
      <alignment horizontal="right" vertical="center"/>
    </xf>
    <xf numFmtId="167" fontId="10" fillId="0" borderId="0" xfId="1" applyNumberFormat="1" applyFont="1" applyAlignment="1">
      <alignment horizontal="center" vertical="top"/>
    </xf>
    <xf numFmtId="167" fontId="10" fillId="0" borderId="0" xfId="1" applyNumberFormat="1" applyFont="1" applyAlignment="1">
      <alignment horizontal="right" vertical="top"/>
    </xf>
    <xf numFmtId="166" fontId="10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top"/>
    </xf>
    <xf numFmtId="167" fontId="6" fillId="2" borderId="0" xfId="1" applyNumberFormat="1" applyFont="1" applyFill="1" applyAlignment="1">
      <alignment horizontal="center" vertical="top"/>
    </xf>
    <xf numFmtId="167" fontId="6" fillId="2" borderId="0" xfId="1" applyNumberFormat="1" applyFont="1" applyFill="1" applyAlignment="1">
      <alignment horizontal="right" vertical="top"/>
    </xf>
    <xf numFmtId="165" fontId="10" fillId="0" borderId="0" xfId="1" applyNumberFormat="1" applyFont="1" applyAlignment="1">
      <alignment horizontal="center" vertical="top"/>
    </xf>
    <xf numFmtId="165" fontId="10" fillId="0" borderId="0" xfId="1" applyNumberFormat="1" applyFont="1" applyAlignment="1">
      <alignment horizontal="right" vertical="top"/>
    </xf>
    <xf numFmtId="168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165" fontId="5" fillId="0" borderId="0" xfId="2" applyNumberFormat="1" applyFont="1" applyAlignment="1">
      <alignment vertical="top"/>
    </xf>
    <xf numFmtId="0" fontId="9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/>
    </xf>
    <xf numFmtId="0" fontId="9" fillId="6" borderId="0" xfId="1" applyFont="1" applyFill="1" applyAlignment="1">
      <alignment horizontal="left" vertical="center"/>
    </xf>
    <xf numFmtId="166" fontId="8" fillId="6" borderId="0" xfId="2" applyNumberFormat="1" applyFont="1" applyFill="1" applyAlignment="1">
      <alignment horizontal="right" vertical="center"/>
    </xf>
    <xf numFmtId="165" fontId="8" fillId="6" borderId="0" xfId="2" applyNumberFormat="1" applyFont="1" applyFill="1" applyAlignment="1">
      <alignment horizontal="right" vertical="center"/>
    </xf>
    <xf numFmtId="164" fontId="8" fillId="6" borderId="0" xfId="2" applyNumberFormat="1" applyFont="1" applyFill="1" applyAlignment="1">
      <alignment horizontal="right" vertical="center"/>
    </xf>
    <xf numFmtId="0" fontId="10" fillId="0" borderId="0" xfId="1" applyFont="1" applyAlignment="1">
      <alignment horizontal="justify" vertical="top" wrapText="1"/>
    </xf>
    <xf numFmtId="0" fontId="5" fillId="0" borderId="0" xfId="2" applyFont="1" applyAlignment="1">
      <alignment horizontal="right" vertical="top"/>
    </xf>
    <xf numFmtId="0" fontId="8" fillId="0" borderId="0" xfId="2" applyFont="1" applyAlignment="1">
      <alignment horizontal="right" vertical="top"/>
    </xf>
    <xf numFmtId="0" fontId="10" fillId="0" borderId="7" xfId="1" applyFont="1" applyBorder="1" applyAlignment="1">
      <alignment vertical="center"/>
    </xf>
    <xf numFmtId="165" fontId="10" fillId="0" borderId="7" xfId="1" applyNumberFormat="1" applyFont="1" applyBorder="1" applyAlignment="1">
      <alignment vertical="center"/>
    </xf>
    <xf numFmtId="165" fontId="10" fillId="0" borderId="7" xfId="1" applyNumberFormat="1" applyFont="1" applyBorder="1" applyAlignment="1">
      <alignment horizontal="center" vertical="center"/>
    </xf>
    <xf numFmtId="165" fontId="10" fillId="0" borderId="7" xfId="1" applyNumberFormat="1" applyFont="1" applyBorder="1" applyAlignment="1">
      <alignment horizontal="right" vertical="center"/>
    </xf>
    <xf numFmtId="0" fontId="10" fillId="0" borderId="0" xfId="1" applyFont="1"/>
    <xf numFmtId="0" fontId="12" fillId="0" borderId="8" xfId="2" applyFont="1" applyBorder="1" applyAlignment="1">
      <alignment horizontal="left" vertical="top" wrapText="1"/>
    </xf>
    <xf numFmtId="0" fontId="10" fillId="0" borderId="0" xfId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/>
    </xf>
    <xf numFmtId="167" fontId="5" fillId="0" borderId="0" xfId="1" applyNumberFormat="1" applyFont="1"/>
    <xf numFmtId="0" fontId="1" fillId="0" borderId="0" xfId="3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right" vertical="top"/>
    </xf>
    <xf numFmtId="0" fontId="5" fillId="0" borderId="0" xfId="1" applyFont="1" applyAlignment="1">
      <alignment horizontal="right"/>
    </xf>
    <xf numFmtId="0" fontId="1" fillId="0" borderId="0" xfId="3" applyFont="1"/>
    <xf numFmtId="0" fontId="8" fillId="7" borderId="0" xfId="1" applyFont="1" applyFill="1" applyAlignment="1">
      <alignment horizontal="right"/>
    </xf>
    <xf numFmtId="165" fontId="8" fillId="7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5" fontId="14" fillId="0" borderId="0" xfId="2" applyNumberFormat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" fillId="0" borderId="0" xfId="3" applyAlignment="1">
      <alignment vertical="top"/>
    </xf>
    <xf numFmtId="0" fontId="10" fillId="0" borderId="0" xfId="1" applyFont="1" applyAlignment="1">
      <alignment horizontal="justify" vertical="top"/>
    </xf>
    <xf numFmtId="0" fontId="2" fillId="0" borderId="0" xfId="3" applyFont="1"/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165" fontId="14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15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7" fontId="8" fillId="0" borderId="0" xfId="1" applyNumberFormat="1" applyFont="1"/>
    <xf numFmtId="165" fontId="8" fillId="0" borderId="0" xfId="1" applyNumberFormat="1" applyFont="1"/>
  </cellXfs>
  <cellStyles count="4">
    <cellStyle name="Normal" xfId="0" builtinId="0"/>
    <cellStyle name="Normal 18 2" xfId="1" xr:uid="{F89C7F26-2C4E-413B-9313-94B9A4617F6A}"/>
    <cellStyle name="Normal 2" xfId="3" xr:uid="{07DA3E31-4826-48D4-844D-ED6597EEFAE4}"/>
    <cellStyle name="Normal 2 2" xfId="2" xr:uid="{3CD32008-F387-44B3-908E-C3B02D15B2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9A2E10-2B76-4E18-BB93-954580E1FDE8}"/>
            </a:ext>
          </a:extLst>
        </xdr:cNvPr>
        <xdr:cNvSpPr txBox="1"/>
      </xdr:nvSpPr>
      <xdr:spPr>
        <a:xfrm>
          <a:off x="996315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1E6E-CE47-44A5-9C04-A66EED72E0FA}">
  <sheetPr>
    <pageSetUpPr fitToPage="1"/>
  </sheetPr>
  <dimension ref="A1:O111"/>
  <sheetViews>
    <sheetView showGridLines="0" tabSelected="1" zoomScaleNormal="100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  <col min="11" max="16384" width="11.42578125" style="64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1733508223</v>
      </c>
      <c r="E10" s="18">
        <v>269631664</v>
      </c>
      <c r="F10" s="18">
        <f>D10+E10</f>
        <v>2003139887</v>
      </c>
      <c r="G10" s="18">
        <v>899839094</v>
      </c>
      <c r="H10" s="18">
        <v>899839094</v>
      </c>
      <c r="I10" s="18">
        <f>SUM(H10-D10)</f>
        <v>-833669129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1835943868</v>
      </c>
      <c r="E11" s="18">
        <v>0</v>
      </c>
      <c r="F11" s="18">
        <f t="shared" ref="F11:F16" si="0">D11+E11</f>
        <v>1835943868</v>
      </c>
      <c r="G11" s="18">
        <v>0</v>
      </c>
      <c r="H11" s="18">
        <v>0</v>
      </c>
      <c r="I11" s="18">
        <f t="shared" ref="I11:I40" si="1">SUM(H11-D11)</f>
        <v>-1835943868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1594390591</v>
      </c>
      <c r="E13" s="18">
        <v>95449668</v>
      </c>
      <c r="F13" s="18">
        <f t="shared" si="0"/>
        <v>1689840259</v>
      </c>
      <c r="G13" s="18">
        <v>755539799</v>
      </c>
      <c r="H13" s="18">
        <v>755539799</v>
      </c>
      <c r="I13" s="18">
        <f t="shared" si="1"/>
        <v>-838850792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145646000</v>
      </c>
      <c r="E14" s="18">
        <f>257249465+5953232</f>
        <v>263202697</v>
      </c>
      <c r="F14" s="18">
        <f t="shared" si="0"/>
        <v>408848697</v>
      </c>
      <c r="G14" s="18">
        <f>292986668+5953232</f>
        <v>298939900</v>
      </c>
      <c r="H14" s="18">
        <f>292986668+5953232</f>
        <v>298939900</v>
      </c>
      <c r="I14" s="18">
        <f t="shared" si="1"/>
        <v>153293900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1058735121</v>
      </c>
      <c r="E15" s="18">
        <v>67729019</v>
      </c>
      <c r="F15" s="18">
        <f t="shared" si="0"/>
        <v>1126464140</v>
      </c>
      <c r="G15" s="18">
        <v>115885308</v>
      </c>
      <c r="H15" s="18">
        <v>115885308</v>
      </c>
      <c r="I15" s="18">
        <f t="shared" si="1"/>
        <v>-942849813</v>
      </c>
      <c r="K15" s="19"/>
    </row>
    <row r="16" spans="1:11" s="16" customFormat="1" ht="12.95" customHeight="1" x14ac:dyDescent="0.25">
      <c r="B16" s="17" t="s">
        <v>20</v>
      </c>
      <c r="C16" s="20"/>
      <c r="D16" s="18">
        <f>104471801+173935892</f>
        <v>278407693</v>
      </c>
      <c r="E16" s="18">
        <f>11819627+4333625</f>
        <v>16153252</v>
      </c>
      <c r="F16" s="18">
        <f t="shared" si="0"/>
        <v>294560945</v>
      </c>
      <c r="G16" s="18">
        <f>25861920+52086782</f>
        <v>77948702</v>
      </c>
      <c r="H16" s="18">
        <f>25861920+52086782</f>
        <v>77948702</v>
      </c>
      <c r="I16" s="18">
        <f t="shared" si="1"/>
        <v>-200458991</v>
      </c>
      <c r="K16" s="19"/>
    </row>
    <row r="17" spans="2:15" s="16" customFormat="1" ht="12.95" customHeight="1" x14ac:dyDescent="0.25">
      <c r="B17" s="17" t="s">
        <v>21</v>
      </c>
      <c r="C17" s="20"/>
      <c r="D17" s="18">
        <f>SUM(D18:D28)</f>
        <v>42200521728</v>
      </c>
      <c r="E17" s="18">
        <f>SUM(E18:E28)</f>
        <v>2393461677</v>
      </c>
      <c r="F17" s="18">
        <f>SUM(F18:F28)</f>
        <v>44593983405</v>
      </c>
      <c r="G17" s="18">
        <f t="shared" ref="G17:H17" si="2">SUM(G18:G28)</f>
        <v>13265822320</v>
      </c>
      <c r="H17" s="18">
        <f t="shared" si="2"/>
        <v>13265822320</v>
      </c>
      <c r="I17" s="18">
        <f t="shared" si="1"/>
        <v>-28934699408</v>
      </c>
      <c r="K17" s="19"/>
    </row>
    <row r="18" spans="2:15" s="16" customFormat="1" ht="12.95" customHeight="1" x14ac:dyDescent="0.25">
      <c r="C18" s="21" t="s">
        <v>22</v>
      </c>
      <c r="D18" s="22">
        <v>35946744175</v>
      </c>
      <c r="E18" s="22">
        <v>2193046038</v>
      </c>
      <c r="F18" s="22">
        <f>D18+E18</f>
        <v>38139790213</v>
      </c>
      <c r="G18" s="22">
        <v>11196620093</v>
      </c>
      <c r="H18" s="22">
        <v>11196620093</v>
      </c>
      <c r="I18" s="22">
        <f t="shared" si="1"/>
        <v>-24750124082</v>
      </c>
      <c r="K18" s="19"/>
      <c r="N18" s="22"/>
    </row>
    <row r="19" spans="2:15" s="16" customFormat="1" ht="12.95" customHeight="1" x14ac:dyDescent="0.25">
      <c r="C19" s="21" t="s">
        <v>23</v>
      </c>
      <c r="D19" s="22">
        <v>1141625792</v>
      </c>
      <c r="E19" s="22">
        <v>40402883</v>
      </c>
      <c r="F19" s="22">
        <f t="shared" ref="F19:F28" si="3">D19+E19</f>
        <v>1182028675</v>
      </c>
      <c r="G19" s="22">
        <v>376559528</v>
      </c>
      <c r="H19" s="22">
        <v>376559528</v>
      </c>
      <c r="I19" s="22">
        <f t="shared" si="1"/>
        <v>-765066264</v>
      </c>
      <c r="K19" s="19"/>
      <c r="N19" s="22"/>
    </row>
    <row r="20" spans="2:15" s="16" customFormat="1" ht="12.95" customHeight="1" x14ac:dyDescent="0.25">
      <c r="C20" s="21" t="s">
        <v>24</v>
      </c>
      <c r="D20" s="22">
        <v>1461391155</v>
      </c>
      <c r="E20" s="22">
        <v>31375962</v>
      </c>
      <c r="F20" s="22">
        <f t="shared" si="3"/>
        <v>1492767117</v>
      </c>
      <c r="G20" s="22">
        <v>378811214</v>
      </c>
      <c r="H20" s="22">
        <v>378811214</v>
      </c>
      <c r="I20" s="22">
        <f t="shared" si="1"/>
        <v>-1082579941</v>
      </c>
      <c r="K20" s="19"/>
      <c r="N20" s="22"/>
    </row>
    <row r="21" spans="2:15" s="16" customFormat="1" ht="12.95" customHeight="1" x14ac:dyDescent="0.25">
      <c r="C21" s="21" t="s">
        <v>25</v>
      </c>
      <c r="D21" s="22">
        <v>843217014</v>
      </c>
      <c r="E21" s="22">
        <v>-852595</v>
      </c>
      <c r="F21" s="22">
        <f t="shared" si="3"/>
        <v>842364419</v>
      </c>
      <c r="G21" s="22">
        <v>208211779</v>
      </c>
      <c r="H21" s="22">
        <v>208211779</v>
      </c>
      <c r="I21" s="22">
        <f t="shared" si="1"/>
        <v>-635005235</v>
      </c>
      <c r="K21" s="19"/>
      <c r="N21" s="22"/>
      <c r="O21" s="22"/>
    </row>
    <row r="22" spans="2:15" s="16" customFormat="1" ht="12.95" customHeight="1" x14ac:dyDescent="0.25">
      <c r="C22" s="21" t="s">
        <v>26</v>
      </c>
      <c r="D22" s="22">
        <v>67839193</v>
      </c>
      <c r="E22" s="22">
        <v>901537</v>
      </c>
      <c r="F22" s="22">
        <f t="shared" si="3"/>
        <v>68740730</v>
      </c>
      <c r="G22" s="22">
        <v>17280732</v>
      </c>
      <c r="H22" s="22">
        <v>17280732</v>
      </c>
      <c r="I22" s="22">
        <f t="shared" si="1"/>
        <v>-50558461</v>
      </c>
      <c r="K22" s="19"/>
    </row>
    <row r="23" spans="2:15" s="16" customFormat="1" ht="12.95" customHeight="1" x14ac:dyDescent="0.25">
      <c r="C23" s="21" t="s">
        <v>27</v>
      </c>
      <c r="D23" s="22">
        <v>242364301</v>
      </c>
      <c r="E23" s="22">
        <v>4781849</v>
      </c>
      <c r="F23" s="22">
        <f t="shared" si="3"/>
        <v>247146150</v>
      </c>
      <c r="G23" s="22">
        <v>58236311</v>
      </c>
      <c r="H23" s="22">
        <v>58236311</v>
      </c>
      <c r="I23" s="22">
        <f t="shared" si="1"/>
        <v>-184127990</v>
      </c>
      <c r="K23" s="19"/>
    </row>
    <row r="24" spans="2:15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  <c r="O24" s="23"/>
    </row>
    <row r="25" spans="2:15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5" s="16" customFormat="1" ht="12.95" customHeight="1" x14ac:dyDescent="0.25">
      <c r="C26" s="21" t="s">
        <v>30</v>
      </c>
      <c r="D26" s="22">
        <v>493429970</v>
      </c>
      <c r="E26" s="22">
        <v>34398136</v>
      </c>
      <c r="F26" s="22">
        <f t="shared" si="3"/>
        <v>527828106</v>
      </c>
      <c r="G26" s="22">
        <v>161637785</v>
      </c>
      <c r="H26" s="22">
        <v>161637785</v>
      </c>
      <c r="I26" s="22">
        <f t="shared" si="1"/>
        <v>-331792185</v>
      </c>
      <c r="K26" s="19"/>
    </row>
    <row r="27" spans="2:15" s="16" customFormat="1" ht="12.95" customHeight="1" x14ac:dyDescent="0.25">
      <c r="C27" s="21" t="s">
        <v>31</v>
      </c>
      <c r="D27" s="22">
        <v>2003910128</v>
      </c>
      <c r="E27" s="22">
        <v>89407867</v>
      </c>
      <c r="F27" s="22">
        <f t="shared" si="3"/>
        <v>2093317995</v>
      </c>
      <c r="G27" s="22">
        <v>868464878</v>
      </c>
      <c r="H27" s="22">
        <v>868464878</v>
      </c>
      <c r="I27" s="22">
        <f t="shared" si="1"/>
        <v>-1135445250</v>
      </c>
      <c r="K27" s="19"/>
    </row>
    <row r="28" spans="2:15" s="16" customFormat="1" ht="12.75" customHeight="1" x14ac:dyDescent="0.25">
      <c r="C28" s="24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5" s="16" customFormat="1" ht="12.95" customHeight="1" x14ac:dyDescent="0.25">
      <c r="B29" s="17" t="s">
        <v>33</v>
      </c>
      <c r="C29" s="20"/>
      <c r="D29" s="18">
        <f>SUM(D30:D34)</f>
        <v>2930259368</v>
      </c>
      <c r="E29" s="18">
        <f>SUM(E30:E34)</f>
        <v>100194236</v>
      </c>
      <c r="F29" s="18">
        <f>SUM(F30:F34)</f>
        <v>3030453604</v>
      </c>
      <c r="G29" s="18">
        <f t="shared" ref="G29:H29" si="4">SUM(G30:G34)</f>
        <v>1027687080</v>
      </c>
      <c r="H29" s="18">
        <f t="shared" si="4"/>
        <v>1027687080</v>
      </c>
      <c r="I29" s="18">
        <f t="shared" si="1"/>
        <v>-1902572288</v>
      </c>
      <c r="K29" s="19"/>
    </row>
    <row r="30" spans="2:15" s="16" customFormat="1" ht="12.95" customHeight="1" x14ac:dyDescent="0.25">
      <c r="C30" s="21" t="s">
        <v>34</v>
      </c>
      <c r="D30" s="22">
        <v>0</v>
      </c>
      <c r="E30" s="22">
        <v>0</v>
      </c>
      <c r="F30" s="22">
        <f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5" s="16" customFormat="1" ht="12.95" customHeight="1" x14ac:dyDescent="0.25">
      <c r="C31" s="21" t="s">
        <v>35</v>
      </c>
      <c r="D31" s="22">
        <v>53220088</v>
      </c>
      <c r="E31" s="22">
        <v>0</v>
      </c>
      <c r="F31" s="22">
        <f t="shared" ref="F31:F40" si="5">D31+E31</f>
        <v>53220088</v>
      </c>
      <c r="G31" s="22">
        <v>13305021</v>
      </c>
      <c r="H31" s="22">
        <v>13305021</v>
      </c>
      <c r="I31" s="22">
        <f t="shared" si="1"/>
        <v>-39915067</v>
      </c>
      <c r="K31" s="19"/>
    </row>
    <row r="32" spans="2:15" s="16" customFormat="1" ht="12.95" customHeight="1" x14ac:dyDescent="0.25">
      <c r="C32" s="21" t="s">
        <v>36</v>
      </c>
      <c r="D32" s="22">
        <v>285129865</v>
      </c>
      <c r="E32" s="22">
        <v>13796157</v>
      </c>
      <c r="F32" s="22">
        <f t="shared" si="5"/>
        <v>298926022</v>
      </c>
      <c r="G32" s="22">
        <v>84610904</v>
      </c>
      <c r="H32" s="22">
        <v>84610904</v>
      </c>
      <c r="I32" s="22">
        <f t="shared" si="1"/>
        <v>-200518961</v>
      </c>
      <c r="K32" s="19"/>
    </row>
    <row r="33" spans="1:14" s="16" customFormat="1" ht="12.95" customHeight="1" x14ac:dyDescent="0.25">
      <c r="C33" s="21" t="s">
        <v>37</v>
      </c>
      <c r="D33" s="22">
        <v>19163798</v>
      </c>
      <c r="E33" s="22">
        <v>-64746</v>
      </c>
      <c r="F33" s="22">
        <f t="shared" si="5"/>
        <v>19099052</v>
      </c>
      <c r="G33" s="22">
        <v>5120136</v>
      </c>
      <c r="H33" s="22">
        <v>5120136</v>
      </c>
      <c r="I33" s="22">
        <f t="shared" si="1"/>
        <v>-14043662</v>
      </c>
      <c r="K33" s="19"/>
    </row>
    <row r="34" spans="1:14" s="16" customFormat="1" ht="12.95" customHeight="1" x14ac:dyDescent="0.25">
      <c r="C34" s="21" t="s">
        <v>38</v>
      </c>
      <c r="D34" s="22">
        <v>2572745617</v>
      </c>
      <c r="E34" s="22">
        <v>86462825</v>
      </c>
      <c r="F34" s="22">
        <f t="shared" si="5"/>
        <v>2659208442</v>
      </c>
      <c r="G34" s="22">
        <v>924651019</v>
      </c>
      <c r="H34" s="22">
        <v>924651019</v>
      </c>
      <c r="I34" s="22">
        <f t="shared" si="1"/>
        <v>-1648094598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5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6">
        <v>0</v>
      </c>
      <c r="E37" s="26">
        <v>0</v>
      </c>
      <c r="F37" s="26">
        <f t="shared" si="5"/>
        <v>0</v>
      </c>
      <c r="G37" s="26">
        <v>0</v>
      </c>
      <c r="H37" s="26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5">
        <f>SUM(D39:D40)</f>
        <v>0</v>
      </c>
      <c r="E38" s="25">
        <f t="shared" ref="E38:H38" si="7">SUM(E39:E40)</f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6">
        <v>0</v>
      </c>
      <c r="E39" s="26">
        <v>0</v>
      </c>
      <c r="F39" s="26">
        <f t="shared" si="5"/>
        <v>0</v>
      </c>
      <c r="G39" s="26">
        <v>0</v>
      </c>
      <c r="H39" s="26">
        <v>0</v>
      </c>
      <c r="I39" s="26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6">
        <v>0</v>
      </c>
      <c r="E40" s="26">
        <v>0</v>
      </c>
      <c r="F40" s="26">
        <f t="shared" si="5"/>
        <v>0</v>
      </c>
      <c r="G40" s="26">
        <v>0</v>
      </c>
      <c r="H40" s="26">
        <v>0</v>
      </c>
      <c r="I40" s="26">
        <f t="shared" si="1"/>
        <v>0</v>
      </c>
      <c r="K40" s="19"/>
    </row>
    <row r="41" spans="1:14" s="16" customFormat="1" ht="12.95" customHeight="1" x14ac:dyDescent="0.25">
      <c r="D41" s="27"/>
      <c r="E41" s="27"/>
      <c r="F41" s="27"/>
      <c r="G41" s="27"/>
      <c r="H41" s="27"/>
      <c r="I41" s="27"/>
      <c r="K41" s="19"/>
      <c r="M41" s="26"/>
    </row>
    <row r="42" spans="1:14" s="16" customFormat="1" ht="12.95" customHeight="1" x14ac:dyDescent="0.25">
      <c r="A42" s="28" t="s">
        <v>45</v>
      </c>
      <c r="B42" s="28"/>
      <c r="C42" s="28"/>
      <c r="D42" s="29">
        <f>SUM(D10+D11+D12+D13+D14+D15+D16+D17+D29+D35+D36+D38)</f>
        <v>51777412592</v>
      </c>
      <c r="E42" s="30">
        <f>SUM(E10+E11+E12+E13+E14+E15+E16+E17+E29+E35+E36+E38)</f>
        <v>3205822213</v>
      </c>
      <c r="F42" s="29">
        <f>SUM(F10+F11+F12+F13+F14+F15+F16+F17+F29+F35+F36+F38)</f>
        <v>54983234805</v>
      </c>
      <c r="G42" s="29">
        <f>SUM(G10+G11+G12+G13+G14+G15+G16+G17+G29+G35+G36+G38)</f>
        <v>16441662203</v>
      </c>
      <c r="H42" s="29">
        <f>SUM(H10+H11+H12+H13+H14+H15+H16+H17+H29+H35+H36+H38)</f>
        <v>16441662203</v>
      </c>
      <c r="I42" s="31">
        <f>SUM(H42-D42)</f>
        <v>-35335750389</v>
      </c>
      <c r="K42" s="19"/>
      <c r="M42" s="26"/>
    </row>
    <row r="43" spans="1:14" s="16" customFormat="1" ht="12.95" customHeight="1" x14ac:dyDescent="0.25">
      <c r="D43" s="32"/>
      <c r="E43" s="32"/>
      <c r="F43" s="32"/>
      <c r="G43" s="33"/>
      <c r="H43" s="33"/>
      <c r="I43" s="25"/>
      <c r="K43" s="19"/>
      <c r="L43" s="19"/>
      <c r="M43" s="26"/>
      <c r="N43" s="34"/>
    </row>
    <row r="44" spans="1:14" s="16" customFormat="1" ht="12.95" customHeight="1" x14ac:dyDescent="0.25">
      <c r="A44" s="35" t="s">
        <v>46</v>
      </c>
      <c r="B44" s="35"/>
      <c r="C44" s="35"/>
      <c r="D44" s="36"/>
      <c r="E44" s="36"/>
      <c r="F44" s="36"/>
      <c r="G44" s="37"/>
      <c r="H44" s="37"/>
      <c r="I44" s="25">
        <f>SUM(H42-D42)</f>
        <v>-35335750389</v>
      </c>
      <c r="K44" s="19"/>
      <c r="M44" s="26"/>
      <c r="N44" s="34"/>
    </row>
    <row r="45" spans="1:14" s="16" customFormat="1" ht="12.95" customHeight="1" x14ac:dyDescent="0.25">
      <c r="D45" s="32"/>
      <c r="E45" s="32"/>
      <c r="F45" s="32"/>
      <c r="G45" s="33"/>
      <c r="H45" s="33"/>
      <c r="I45" s="33"/>
      <c r="K45" s="19"/>
      <c r="L45" s="34"/>
      <c r="N45" s="34"/>
    </row>
    <row r="46" spans="1:14" s="16" customFormat="1" ht="12.95" customHeight="1" x14ac:dyDescent="0.25">
      <c r="A46" s="13" t="s">
        <v>47</v>
      </c>
      <c r="B46" s="13"/>
      <c r="C46" s="13"/>
      <c r="D46" s="38"/>
      <c r="E46" s="38"/>
      <c r="F46" s="38"/>
      <c r="G46" s="39"/>
      <c r="H46" s="39"/>
      <c r="I46" s="39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62605526309</v>
      </c>
      <c r="E47" s="18">
        <f>SUM(E48:E55)</f>
        <v>-1739096315</v>
      </c>
      <c r="F47" s="18">
        <f>SUM(F48:F55)</f>
        <v>60866429994</v>
      </c>
      <c r="G47" s="18">
        <f>SUM(G48:G55)</f>
        <v>15367151849</v>
      </c>
      <c r="H47" s="18">
        <f>SUM(H48:H55)</f>
        <v>15367151849</v>
      </c>
      <c r="I47" s="18">
        <f t="shared" ref="I47:I67" si="8">SUM(H47-D47)</f>
        <v>-47238374460</v>
      </c>
      <c r="K47" s="19"/>
      <c r="N47" s="40"/>
    </row>
    <row r="48" spans="1:14" s="16" customFormat="1" ht="12.95" customHeight="1" x14ac:dyDescent="0.25">
      <c r="C48" s="24" t="s">
        <v>49</v>
      </c>
      <c r="D48" s="22">
        <v>24657481159</v>
      </c>
      <c r="E48" s="22">
        <v>-1921652185</v>
      </c>
      <c r="F48" s="22">
        <f>D48+E48</f>
        <v>22735828974</v>
      </c>
      <c r="G48" s="22">
        <v>4850102341</v>
      </c>
      <c r="H48" s="22">
        <v>4850102341</v>
      </c>
      <c r="I48" s="22">
        <f t="shared" si="8"/>
        <v>-19807378818</v>
      </c>
      <c r="K48" s="19"/>
    </row>
    <row r="49" spans="1:11" s="16" customFormat="1" ht="12.95" customHeight="1" x14ac:dyDescent="0.25">
      <c r="C49" s="21" t="s">
        <v>50</v>
      </c>
      <c r="D49" s="22">
        <v>6266423953</v>
      </c>
      <c r="E49" s="22">
        <v>-176268600</v>
      </c>
      <c r="F49" s="22">
        <f t="shared" ref="F49:F55" si="9">D49+E49</f>
        <v>6090155353</v>
      </c>
      <c r="G49" s="22">
        <v>1327673149</v>
      </c>
      <c r="H49" s="22">
        <v>1327673149</v>
      </c>
      <c r="I49" s="22">
        <f t="shared" si="8"/>
        <v>-4938750804</v>
      </c>
      <c r="K49" s="19"/>
    </row>
    <row r="50" spans="1:11" s="16" customFormat="1" ht="12.95" customHeight="1" x14ac:dyDescent="0.25">
      <c r="C50" s="21" t="s">
        <v>51</v>
      </c>
      <c r="D50" s="22">
        <v>17747874642</v>
      </c>
      <c r="E50" s="22">
        <v>298926351</v>
      </c>
      <c r="F50" s="22">
        <f t="shared" si="9"/>
        <v>18046800993</v>
      </c>
      <c r="G50" s="22">
        <v>5623288743</v>
      </c>
      <c r="H50" s="22">
        <v>5623288743</v>
      </c>
      <c r="I50" s="22">
        <f t="shared" si="8"/>
        <v>-12124585899</v>
      </c>
      <c r="K50" s="19"/>
    </row>
    <row r="51" spans="1:11" s="16" customFormat="1" ht="26.25" customHeight="1" x14ac:dyDescent="0.25">
      <c r="C51" s="24" t="s">
        <v>52</v>
      </c>
      <c r="D51" s="22">
        <v>5110435332</v>
      </c>
      <c r="E51" s="22">
        <v>-2884968</v>
      </c>
      <c r="F51" s="22">
        <f t="shared" si="9"/>
        <v>5107550364</v>
      </c>
      <c r="G51" s="22">
        <v>1274723865</v>
      </c>
      <c r="H51" s="22">
        <v>1274723865</v>
      </c>
      <c r="I51" s="22">
        <f t="shared" si="8"/>
        <v>-3835711467</v>
      </c>
      <c r="K51" s="19"/>
    </row>
    <row r="52" spans="1:11" s="16" customFormat="1" ht="12.95" customHeight="1" x14ac:dyDescent="0.25">
      <c r="C52" s="21" t="s">
        <v>53</v>
      </c>
      <c r="D52" s="22">
        <v>2499608471</v>
      </c>
      <c r="E52" s="22">
        <v>59153402</v>
      </c>
      <c r="F52" s="22">
        <f t="shared" si="9"/>
        <v>2558761873</v>
      </c>
      <c r="G52" s="22">
        <v>684055517</v>
      </c>
      <c r="H52" s="22">
        <v>684055517</v>
      </c>
      <c r="I52" s="22">
        <f t="shared" si="8"/>
        <v>-1815552954</v>
      </c>
      <c r="K52" s="19"/>
    </row>
    <row r="53" spans="1:11" s="16" customFormat="1" ht="12.95" customHeight="1" x14ac:dyDescent="0.25">
      <c r="C53" s="21" t="s">
        <v>54</v>
      </c>
      <c r="D53" s="22">
        <v>475888349</v>
      </c>
      <c r="E53" s="22">
        <v>0</v>
      </c>
      <c r="F53" s="22">
        <f t="shared" si="9"/>
        <v>475888349</v>
      </c>
      <c r="G53" s="22">
        <v>129428122</v>
      </c>
      <c r="H53" s="22">
        <v>129428122</v>
      </c>
      <c r="I53" s="22">
        <f t="shared" si="8"/>
        <v>-346460227</v>
      </c>
      <c r="K53" s="19"/>
    </row>
    <row r="54" spans="1:11" s="16" customFormat="1" ht="26.25" customHeight="1" x14ac:dyDescent="0.25">
      <c r="A54" s="41"/>
      <c r="B54" s="41"/>
      <c r="C54" s="24" t="s">
        <v>55</v>
      </c>
      <c r="D54" s="22">
        <v>250719767</v>
      </c>
      <c r="E54" s="22">
        <v>3629685</v>
      </c>
      <c r="F54" s="22">
        <f t="shared" si="9"/>
        <v>254349452</v>
      </c>
      <c r="G54" s="22">
        <v>78845616</v>
      </c>
      <c r="H54" s="22">
        <v>78845616</v>
      </c>
      <c r="I54" s="22">
        <f t="shared" si="8"/>
        <v>-171874151</v>
      </c>
      <c r="K54" s="19"/>
    </row>
    <row r="55" spans="1:11" s="16" customFormat="1" ht="12.95" customHeight="1" x14ac:dyDescent="0.25">
      <c r="C55" s="21" t="s">
        <v>56</v>
      </c>
      <c r="D55" s="22">
        <v>5597094636</v>
      </c>
      <c r="E55" s="22">
        <v>0</v>
      </c>
      <c r="F55" s="22">
        <f t="shared" si="9"/>
        <v>5597094636</v>
      </c>
      <c r="G55" s="22">
        <v>1399034496</v>
      </c>
      <c r="H55" s="22">
        <v>1399034496</v>
      </c>
      <c r="I55" s="22">
        <f t="shared" si="8"/>
        <v>-4198060140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17244113</v>
      </c>
      <c r="E56" s="18">
        <f>SUM(E57:E60)</f>
        <v>7499</v>
      </c>
      <c r="F56" s="18">
        <f>SUM(F57:F60)</f>
        <v>17251612</v>
      </c>
      <c r="G56" s="18">
        <f t="shared" ref="G56:H56" si="10">SUM(G57:G60)</f>
        <v>338647</v>
      </c>
      <c r="H56" s="18">
        <f t="shared" si="10"/>
        <v>338647</v>
      </c>
      <c r="I56" s="18">
        <f t="shared" si="8"/>
        <v>-16905466</v>
      </c>
      <c r="K56" s="19"/>
    </row>
    <row r="57" spans="1:11" s="16" customFormat="1" ht="12.95" customHeight="1" x14ac:dyDescent="0.25">
      <c r="A57" s="41"/>
      <c r="B57" s="41"/>
      <c r="C57" s="21" t="s">
        <v>58</v>
      </c>
      <c r="D57" s="22">
        <v>0</v>
      </c>
      <c r="E57" s="22">
        <v>0</v>
      </c>
      <c r="F57" s="22">
        <f t="shared" ref="F57:F65" si="11">D57+E57</f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11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1"/>
      <c r="B59" s="41"/>
      <c r="C59" s="21" t="s">
        <v>60</v>
      </c>
      <c r="D59" s="22">
        <v>9814358</v>
      </c>
      <c r="E59" s="22">
        <v>0</v>
      </c>
      <c r="F59" s="22">
        <f t="shared" si="11"/>
        <v>9814358</v>
      </c>
      <c r="G59" s="22">
        <v>0</v>
      </c>
      <c r="H59" s="22">
        <v>0</v>
      </c>
      <c r="I59" s="22">
        <f t="shared" si="8"/>
        <v>-9814358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7499</v>
      </c>
      <c r="F60" s="22">
        <f t="shared" si="11"/>
        <v>7437254</v>
      </c>
      <c r="G60" s="42">
        <v>338647</v>
      </c>
      <c r="H60" s="42">
        <v>338647</v>
      </c>
      <c r="I60" s="42">
        <f t="shared" si="8"/>
        <v>-7091108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156551220</v>
      </c>
      <c r="E61" s="18">
        <f>SUM(E62:E63)</f>
        <v>-1061130</v>
      </c>
      <c r="F61" s="18">
        <f>SUM(F62:F63)</f>
        <v>155490090</v>
      </c>
      <c r="G61" s="18">
        <f t="shared" ref="G61:H61" si="12">SUM(G62:G63)</f>
        <v>37358266</v>
      </c>
      <c r="H61" s="18">
        <f t="shared" si="12"/>
        <v>37358266</v>
      </c>
      <c r="I61" s="18">
        <f t="shared" si="8"/>
        <v>-119192954</v>
      </c>
      <c r="K61" s="19"/>
    </row>
    <row r="62" spans="1:11" s="16" customFormat="1" ht="26.25" customHeight="1" x14ac:dyDescent="0.25">
      <c r="C62" s="21" t="s">
        <v>62</v>
      </c>
      <c r="D62" s="22">
        <v>156551220</v>
      </c>
      <c r="E62" s="22">
        <v>-1061130</v>
      </c>
      <c r="F62" s="22">
        <f t="shared" ref="F62" si="13">D62+E62</f>
        <v>155490090</v>
      </c>
      <c r="G62" s="42">
        <v>37358266</v>
      </c>
      <c r="H62" s="42">
        <v>37358266</v>
      </c>
      <c r="I62" s="22">
        <f t="shared" si="8"/>
        <v>-119192954</v>
      </c>
      <c r="K62" s="19"/>
    </row>
    <row r="63" spans="1:11" s="16" customFormat="1" ht="12.95" customHeight="1" x14ac:dyDescent="0.25">
      <c r="C63" s="21" t="s">
        <v>63</v>
      </c>
      <c r="D63" s="42">
        <v>0</v>
      </c>
      <c r="E63" s="42">
        <v>0</v>
      </c>
      <c r="F63" s="22">
        <f t="shared" si="11"/>
        <v>0</v>
      </c>
      <c r="G63" s="42">
        <v>0</v>
      </c>
      <c r="H63" s="42">
        <v>0</v>
      </c>
      <c r="I63" s="42">
        <f t="shared" si="8"/>
        <v>0</v>
      </c>
      <c r="K63" s="19"/>
    </row>
    <row r="64" spans="1:11" s="16" customFormat="1" ht="27" customHeight="1" x14ac:dyDescent="0.25">
      <c r="A64" s="41"/>
      <c r="B64" s="43" t="s">
        <v>64</v>
      </c>
      <c r="C64" s="43"/>
      <c r="D64" s="18">
        <v>9278941726</v>
      </c>
      <c r="E64" s="18">
        <v>222846836</v>
      </c>
      <c r="F64" s="18">
        <f>D64+E64</f>
        <v>9501788562</v>
      </c>
      <c r="G64" s="18">
        <v>1266003174</v>
      </c>
      <c r="H64" s="18">
        <v>1266003174</v>
      </c>
      <c r="I64" s="18">
        <f t="shared" si="8"/>
        <v>-8012938552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11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7"/>
      <c r="E66" s="27"/>
      <c r="F66" s="27"/>
      <c r="G66" s="27"/>
      <c r="H66" s="27"/>
      <c r="I66" s="27"/>
      <c r="K66" s="19"/>
    </row>
    <row r="67" spans="1:11" s="16" customFormat="1" ht="12.95" customHeight="1" x14ac:dyDescent="0.25">
      <c r="A67" s="28" t="s">
        <v>66</v>
      </c>
      <c r="B67" s="28"/>
      <c r="C67" s="28"/>
      <c r="D67" s="29">
        <f>SUM(D47+D56+D61+D64+D65)</f>
        <v>72058263368</v>
      </c>
      <c r="E67" s="30">
        <f>SUM(E47+E56+E61+E64+E65)</f>
        <v>-1517303110</v>
      </c>
      <c r="F67" s="29">
        <f>SUM(F47+F56+F61+F64+F65)</f>
        <v>70540960258</v>
      </c>
      <c r="G67" s="29">
        <f>SUM(G47+G56+G61+G64+G65)</f>
        <v>16670851936</v>
      </c>
      <c r="H67" s="29">
        <f>SUM(H47+H56+H61+H64+H65)</f>
        <v>16670851936</v>
      </c>
      <c r="I67" s="31">
        <f t="shared" si="8"/>
        <v>-55387411432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4">SUM(E70)</f>
        <v>0</v>
      </c>
      <c r="F69" s="18">
        <f>D69+E69</f>
        <v>0</v>
      </c>
      <c r="G69" s="18">
        <f t="shared" si="14"/>
        <v>0</v>
      </c>
      <c r="H69" s="18">
        <f t="shared" si="14"/>
        <v>0</v>
      </c>
      <c r="I69" s="18">
        <f t="shared" ref="I69:I72" si="15">SUM(H69-D69)</f>
        <v>0</v>
      </c>
      <c r="K69" s="19"/>
    </row>
    <row r="70" spans="1:11" s="16" customFormat="1" ht="12.95" customHeight="1" x14ac:dyDescent="0.25">
      <c r="B70" s="44" t="s">
        <v>68</v>
      </c>
      <c r="C70" s="44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5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5" t="s">
        <v>69</v>
      </c>
      <c r="B72" s="45"/>
      <c r="C72" s="45"/>
      <c r="D72" s="46">
        <f>SUM(D42+D67+D69)</f>
        <v>123835675960</v>
      </c>
      <c r="E72" s="47">
        <f>SUM(E42+E67+E69)</f>
        <v>1688519103</v>
      </c>
      <c r="F72" s="46">
        <f>SUM(F42+F67+F69)</f>
        <v>125524195063</v>
      </c>
      <c r="G72" s="46">
        <f>SUM(G42+G67+G69)</f>
        <v>33112514139</v>
      </c>
      <c r="H72" s="46">
        <f>SUM(H42+H67+H69)</f>
        <v>33112514139</v>
      </c>
      <c r="I72" s="48">
        <f t="shared" si="15"/>
        <v>-90723161821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7"/>
      <c r="E74" s="27"/>
      <c r="F74" s="27"/>
      <c r="G74" s="27"/>
      <c r="H74" s="27"/>
      <c r="I74" s="27"/>
      <c r="K74" s="19"/>
    </row>
    <row r="75" spans="1:11" s="16" customFormat="1" ht="12.95" customHeight="1" x14ac:dyDescent="0.25">
      <c r="B75" s="49" t="s">
        <v>71</v>
      </c>
      <c r="C75" s="49"/>
      <c r="D75" s="50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6">SUM(H75-D75)</f>
        <v>0</v>
      </c>
      <c r="K75" s="19"/>
    </row>
    <row r="76" spans="1:11" s="16" customFormat="1" ht="12.95" customHeight="1" x14ac:dyDescent="0.25">
      <c r="B76" s="49"/>
      <c r="C76" s="49"/>
      <c r="D76" s="50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9" t="s">
        <v>72</v>
      </c>
      <c r="C77" s="49"/>
      <c r="D77" s="50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7">SUM(H77-D77)</f>
        <v>0</v>
      </c>
      <c r="K77" s="19"/>
    </row>
    <row r="78" spans="1:11" s="16" customFormat="1" ht="12.95" customHeight="1" x14ac:dyDescent="0.25">
      <c r="B78" s="49"/>
      <c r="C78" s="49"/>
      <c r="D78" s="50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4"/>
      <c r="C79" s="24"/>
      <c r="D79" s="27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1">
        <f>SUM(D75+D77)</f>
        <v>0</v>
      </c>
      <c r="E80" s="18">
        <f t="shared" ref="E80:H80" si="18">SUM(E75+E77)</f>
        <v>0</v>
      </c>
      <c r="F80" s="18">
        <f t="shared" si="18"/>
        <v>0</v>
      </c>
      <c r="G80" s="18">
        <f t="shared" si="18"/>
        <v>0</v>
      </c>
      <c r="H80" s="18">
        <f t="shared" si="18"/>
        <v>0</v>
      </c>
      <c r="I80" s="18">
        <f t="shared" ref="I80" si="19">SUM(H80-D80)</f>
        <v>0</v>
      </c>
      <c r="K80" s="19"/>
    </row>
    <row r="81" spans="1:11" s="56" customFormat="1" ht="5.0999999999999996" customHeight="1" x14ac:dyDescent="0.2">
      <c r="A81" s="52"/>
      <c r="B81" s="52"/>
      <c r="C81" s="52"/>
      <c r="D81" s="52"/>
      <c r="E81" s="53"/>
      <c r="F81" s="54"/>
      <c r="G81" s="55"/>
      <c r="H81" s="55"/>
      <c r="I81" s="55"/>
      <c r="K81" s="19"/>
    </row>
    <row r="82" spans="1:11" s="56" customFormat="1" ht="15" customHeight="1" x14ac:dyDescent="0.2">
      <c r="A82" s="57" t="s">
        <v>73</v>
      </c>
      <c r="B82" s="57"/>
      <c r="C82" s="57"/>
      <c r="D82" s="58"/>
      <c r="E82" s="59"/>
      <c r="F82" s="60"/>
      <c r="G82" s="61"/>
      <c r="H82" s="61"/>
      <c r="I82" s="61"/>
      <c r="K82" s="19"/>
    </row>
    <row r="83" spans="1:11" s="2" customFormat="1" ht="12.75" x14ac:dyDescent="0.2">
      <c r="A83" s="62"/>
      <c r="B83" s="62"/>
      <c r="C83" s="62"/>
      <c r="D83" s="62"/>
      <c r="E83" s="62"/>
      <c r="F83" s="62"/>
      <c r="G83" s="62"/>
      <c r="H83" s="62"/>
      <c r="I83" s="62"/>
      <c r="K83" s="19"/>
    </row>
    <row r="84" spans="1:11" x14ac:dyDescent="0.25">
      <c r="D84" s="18"/>
      <c r="E84" s="18"/>
      <c r="F84" s="18"/>
      <c r="G84" s="18"/>
      <c r="H84" s="18"/>
      <c r="I84" s="63"/>
    </row>
    <row r="85" spans="1:11" x14ac:dyDescent="0.25">
      <c r="D85" s="18"/>
      <c r="E85" s="18"/>
      <c r="F85" s="18"/>
      <c r="G85" s="18"/>
      <c r="H85" s="18"/>
      <c r="I85" s="63"/>
    </row>
    <row r="86" spans="1:11" x14ac:dyDescent="0.25">
      <c r="D86" s="18"/>
      <c r="E86" s="18"/>
      <c r="F86" s="18"/>
      <c r="G86" s="18"/>
      <c r="H86" s="18"/>
      <c r="I86" s="63"/>
    </row>
    <row r="87" spans="1:11" x14ac:dyDescent="0.25">
      <c r="D87" s="18"/>
      <c r="E87" s="18"/>
      <c r="F87" s="18"/>
      <c r="G87" s="18"/>
      <c r="H87" s="18"/>
      <c r="I87" s="63"/>
    </row>
    <row r="88" spans="1:11" x14ac:dyDescent="0.25">
      <c r="D88" s="18"/>
      <c r="E88" s="18"/>
      <c r="F88" s="18"/>
      <c r="G88" s="18"/>
      <c r="H88" s="18"/>
      <c r="I88" s="63"/>
    </row>
    <row r="89" spans="1:11" x14ac:dyDescent="0.25">
      <c r="D89" s="18"/>
      <c r="E89" s="18"/>
      <c r="F89" s="18"/>
      <c r="G89" s="18"/>
      <c r="H89" s="18"/>
      <c r="I89" s="63"/>
    </row>
    <row r="90" spans="1:11" x14ac:dyDescent="0.25">
      <c r="C90" s="65" t="s">
        <v>74</v>
      </c>
      <c r="D90" s="18">
        <v>123661740068</v>
      </c>
      <c r="E90" s="18">
        <v>1678232246</v>
      </c>
      <c r="F90" s="18">
        <f>D90+E90</f>
        <v>125339972314</v>
      </c>
      <c r="G90" s="18">
        <v>33054474125</v>
      </c>
      <c r="H90" s="18">
        <v>33054474125</v>
      </c>
      <c r="I90" s="63"/>
    </row>
    <row r="91" spans="1:11" x14ac:dyDescent="0.25">
      <c r="C91" s="65" t="s">
        <v>75</v>
      </c>
      <c r="D91" s="18"/>
      <c r="E91" s="18"/>
      <c r="F91" s="18"/>
      <c r="G91" s="18"/>
      <c r="H91" s="18"/>
      <c r="I91" s="63"/>
    </row>
    <row r="92" spans="1:11" x14ac:dyDescent="0.25">
      <c r="C92" s="66" t="s">
        <v>18</v>
      </c>
      <c r="D92" s="64">
        <v>0</v>
      </c>
      <c r="E92" s="22">
        <v>5953232</v>
      </c>
      <c r="F92" s="22">
        <f>D92+E92</f>
        <v>5953232</v>
      </c>
      <c r="G92" s="22">
        <v>5953232</v>
      </c>
      <c r="H92" s="22">
        <v>5953232</v>
      </c>
      <c r="I92" s="63"/>
    </row>
    <row r="93" spans="1:11" s="68" customFormat="1" x14ac:dyDescent="0.25">
      <c r="A93" s="2"/>
      <c r="B93" s="2"/>
      <c r="C93" s="67" t="s">
        <v>20</v>
      </c>
      <c r="D93" s="22">
        <v>173935892</v>
      </c>
      <c r="E93" s="22">
        <v>4333625</v>
      </c>
      <c r="F93" s="22">
        <f>D93+E93</f>
        <v>178269517</v>
      </c>
      <c r="G93" s="22">
        <v>52086782</v>
      </c>
      <c r="H93" s="22">
        <v>52086782</v>
      </c>
      <c r="I93" s="63"/>
      <c r="J93" s="2"/>
    </row>
    <row r="94" spans="1:11" s="68" customFormat="1" x14ac:dyDescent="0.25">
      <c r="A94" s="2"/>
      <c r="B94" s="2"/>
      <c r="C94" s="65" t="s">
        <v>76</v>
      </c>
      <c r="D94" s="22"/>
      <c r="E94" s="22"/>
      <c r="F94" s="22"/>
      <c r="G94" s="22"/>
      <c r="H94" s="22"/>
      <c r="I94" s="63"/>
      <c r="J94" s="2"/>
    </row>
    <row r="95" spans="1:11" s="68" customFormat="1" x14ac:dyDescent="0.25">
      <c r="A95" s="2"/>
      <c r="B95" s="2"/>
      <c r="C95" s="67" t="s">
        <v>20</v>
      </c>
      <c r="D95" s="22">
        <v>0</v>
      </c>
      <c r="E95" s="22">
        <v>0</v>
      </c>
      <c r="F95" s="22">
        <f>D95+E95</f>
        <v>0</v>
      </c>
      <c r="G95" s="22">
        <v>0</v>
      </c>
      <c r="H95" s="22">
        <v>0</v>
      </c>
      <c r="I95" s="63"/>
      <c r="J95" s="2"/>
    </row>
    <row r="96" spans="1:11" x14ac:dyDescent="0.25">
      <c r="C96" s="69" t="s">
        <v>77</v>
      </c>
      <c r="D96" s="70">
        <f>SUM(D90:D95)</f>
        <v>123835675960</v>
      </c>
      <c r="E96" s="70">
        <f>SUM(E90:E95)</f>
        <v>1688519103</v>
      </c>
      <c r="F96" s="70">
        <f>SUM(F90:F95)</f>
        <v>125524195063</v>
      </c>
      <c r="G96" s="70">
        <f t="shared" ref="G96:H96" si="20">SUM(G90:G95)</f>
        <v>33112514139</v>
      </c>
      <c r="H96" s="70">
        <f t="shared" si="20"/>
        <v>33112514139</v>
      </c>
      <c r="I96" s="63"/>
    </row>
    <row r="97" spans="1:10" x14ac:dyDescent="0.25">
      <c r="D97" s="18"/>
      <c r="E97" s="18"/>
      <c r="F97" s="18"/>
      <c r="G97" s="18"/>
      <c r="H97" s="18"/>
      <c r="I97" s="63"/>
    </row>
    <row r="98" spans="1:10" x14ac:dyDescent="0.25">
      <c r="D98" s="18"/>
      <c r="E98" s="18"/>
      <c r="F98" s="18"/>
      <c r="G98" s="18"/>
      <c r="H98" s="18"/>
      <c r="I98" s="63"/>
    </row>
    <row r="99" spans="1:10" x14ac:dyDescent="0.25">
      <c r="D99" s="18"/>
      <c r="E99" s="18"/>
      <c r="F99" s="18"/>
      <c r="G99" s="18"/>
      <c r="H99" s="18"/>
      <c r="I99" s="63"/>
    </row>
    <row r="100" spans="1:10" x14ac:dyDescent="0.25">
      <c r="A100" s="71"/>
      <c r="B100" s="71"/>
      <c r="C100" s="71"/>
      <c r="D100" s="71"/>
      <c r="E100" s="71"/>
      <c r="F100" s="71"/>
      <c r="G100" s="71"/>
      <c r="H100" s="71"/>
      <c r="I100" s="71"/>
    </row>
    <row r="101" spans="1:10" x14ac:dyDescent="0.25">
      <c r="B101" s="72"/>
      <c r="C101" s="72"/>
      <c r="D101" s="73"/>
      <c r="E101" s="73"/>
      <c r="F101" s="73"/>
      <c r="G101" s="73"/>
      <c r="H101" s="73"/>
      <c r="I101" s="71"/>
    </row>
    <row r="102" spans="1:10" x14ac:dyDescent="0.25">
      <c r="A102" s="74"/>
      <c r="B102" s="44"/>
      <c r="C102" s="44"/>
      <c r="D102" s="75"/>
      <c r="E102" s="22"/>
      <c r="F102" s="74"/>
      <c r="G102" s="22"/>
      <c r="H102" s="22"/>
      <c r="I102" s="74"/>
    </row>
    <row r="103" spans="1:10" x14ac:dyDescent="0.25">
      <c r="A103" s="74"/>
      <c r="B103" s="76"/>
      <c r="C103" s="20"/>
      <c r="D103" s="22"/>
      <c r="E103" s="22"/>
      <c r="F103" s="22"/>
      <c r="G103" s="22"/>
      <c r="H103" s="22"/>
      <c r="I103" s="74"/>
    </row>
    <row r="104" spans="1:10" s="77" customFormat="1" x14ac:dyDescent="0.25">
      <c r="A104" s="71"/>
      <c r="B104" s="72"/>
      <c r="C104" s="72"/>
      <c r="D104" s="18"/>
      <c r="E104" s="18"/>
      <c r="F104" s="18"/>
      <c r="G104" s="18"/>
      <c r="H104" s="18"/>
      <c r="I104" s="71"/>
      <c r="J104" s="12"/>
    </row>
    <row r="105" spans="1:10" x14ac:dyDescent="0.25">
      <c r="A105" s="71"/>
      <c r="B105" s="72"/>
      <c r="C105" s="72"/>
      <c r="D105" s="18"/>
      <c r="E105" s="18"/>
      <c r="F105" s="18"/>
      <c r="G105" s="18"/>
      <c r="H105" s="18"/>
      <c r="I105" s="71"/>
    </row>
    <row r="106" spans="1:10" s="82" customFormat="1" x14ac:dyDescent="0.25">
      <c r="A106" s="78"/>
      <c r="B106" s="78"/>
      <c r="C106" s="79"/>
      <c r="D106" s="80"/>
      <c r="E106" s="80"/>
      <c r="F106" s="80"/>
      <c r="G106" s="80"/>
      <c r="H106" s="80"/>
      <c r="I106" s="78"/>
      <c r="J106" s="81"/>
    </row>
    <row r="107" spans="1:10" x14ac:dyDescent="0.25">
      <c r="D107" s="22"/>
      <c r="E107" s="22"/>
      <c r="F107" s="22"/>
      <c r="G107" s="22"/>
      <c r="H107" s="22"/>
      <c r="I107" s="22"/>
    </row>
    <row r="108" spans="1:10" x14ac:dyDescent="0.25">
      <c r="A108" s="83"/>
      <c r="B108" s="83"/>
      <c r="C108" s="83"/>
      <c r="D108" s="83"/>
      <c r="E108" s="83"/>
      <c r="F108" s="83"/>
      <c r="G108" s="83"/>
      <c r="H108" s="83"/>
      <c r="I108" s="83"/>
    </row>
    <row r="109" spans="1:10" x14ac:dyDescent="0.25">
      <c r="H109" s="63"/>
      <c r="I109" s="63"/>
    </row>
    <row r="110" spans="1:10" x14ac:dyDescent="0.25">
      <c r="A110" s="12"/>
      <c r="B110" s="12"/>
      <c r="C110" s="84"/>
      <c r="D110" s="18"/>
      <c r="E110" s="18"/>
      <c r="F110" s="18"/>
      <c r="G110" s="18"/>
      <c r="H110" s="18"/>
      <c r="I110" s="85"/>
    </row>
    <row r="111" spans="1:10" x14ac:dyDescent="0.25">
      <c r="C111" s="12"/>
      <c r="D111" s="86"/>
      <c r="E111" s="86"/>
      <c r="F111" s="86"/>
      <c r="G111" s="86"/>
      <c r="H111" s="86"/>
    </row>
  </sheetData>
  <mergeCells count="44">
    <mergeCell ref="A108:I108"/>
    <mergeCell ref="A83:I83"/>
    <mergeCell ref="B101:C101"/>
    <mergeCell ref="B102:C102"/>
    <mergeCell ref="B103:C103"/>
    <mergeCell ref="B104:C104"/>
    <mergeCell ref="B105:C105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2024-05-27T20:48:32Z</dcterms:created>
  <dcterms:modified xsi:type="dcterms:W3CDTF">2024-05-27T20:48:32Z</dcterms:modified>
</cp:coreProperties>
</file>